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74837BA0-65D6-932C-5D65-3B800EBDC722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horntonl815\Desktop\Brussels\"/>
    </mc:Choice>
  </mc:AlternateContent>
  <xr:revisionPtr revIDLastSave="0" documentId="8_{F294C53A-9031-45CD-BBD1-2440DF70A69F}" xr6:coauthVersionLast="45" xr6:coauthVersionMax="45" xr10:uidLastSave="{00000000-0000-0000-0000-000000000000}"/>
  <bookViews>
    <workbookView showSheetTabs="0" xWindow="2295" yWindow="2295" windowWidth="21600" windowHeight="12675" xr2:uid="{00000000-000D-0000-FFFF-FFFF00000000}"/>
  </bookViews>
  <sheets>
    <sheet name="CoverSheet" sheetId="1" r:id="rId1"/>
    <sheet name="Lookup Tables" sheetId="2" r:id="rId2"/>
    <sheet name="Sheet3" sheetId="3" r:id="rId3"/>
  </sheets>
  <definedNames>
    <definedName name="_xlnm._FilterDatabase" localSheetId="0" hidden="1">CoverSheet!$B$16:$K$41</definedName>
    <definedName name="_xlnm._FilterDatabase" localSheetId="1" hidden="1">'Lookup Tables'!$A$1:$W$87</definedName>
    <definedName name="ClaimsList">'Lookup Tables'!$A$2:$A$87</definedName>
    <definedName name="DocsArea">CoverSheet!$B$16:$K$41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7" i="1"/>
  <c r="K19" i="1"/>
  <c r="K20" i="1"/>
  <c r="L18" i="1" s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V2" i="2"/>
  <c r="W2" i="2" s="1"/>
  <c r="V3" i="2"/>
  <c r="W3" i="2" s="1"/>
  <c r="V4" i="2"/>
  <c r="W4" i="2" s="1"/>
  <c r="V5" i="2"/>
  <c r="W5" i="2"/>
  <c r="V6" i="2"/>
  <c r="W6" i="2"/>
  <c r="V7" i="2"/>
  <c r="W7" i="2"/>
  <c r="V8" i="2"/>
  <c r="W8" i="2"/>
  <c r="V9" i="2"/>
  <c r="W9" i="2"/>
  <c r="V10" i="2"/>
  <c r="W10" i="2"/>
  <c r="V11" i="2"/>
  <c r="W11" i="2"/>
  <c r="V12" i="2"/>
  <c r="W12" i="2" s="1"/>
  <c r="V13" i="2"/>
  <c r="W13" i="2" s="1"/>
  <c r="V14" i="2"/>
  <c r="W14" i="2"/>
  <c r="V15" i="2"/>
  <c r="W15" i="2"/>
  <c r="V16" i="2"/>
  <c r="W16" i="2"/>
  <c r="V17" i="2"/>
  <c r="W17" i="2"/>
  <c r="V18" i="2"/>
  <c r="W18" i="2" s="1"/>
  <c r="V19" i="2"/>
  <c r="W19" i="2"/>
  <c r="V20" i="2"/>
  <c r="W20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V38" i="2"/>
  <c r="W38" i="2"/>
  <c r="V39" i="2"/>
  <c r="W39" i="2"/>
  <c r="V40" i="2"/>
  <c r="W40" i="2"/>
  <c r="V41" i="2"/>
  <c r="W41" i="2"/>
  <c r="V42" i="2"/>
  <c r="W42" i="2"/>
  <c r="V43" i="2"/>
  <c r="W43" i="2"/>
  <c r="V44" i="2"/>
  <c r="W44" i="2" s="1"/>
  <c r="V45" i="2"/>
  <c r="W45" i="2"/>
  <c r="V46" i="2"/>
  <c r="W46" i="2"/>
  <c r="V47" i="2"/>
  <c r="W47" i="2" s="1"/>
  <c r="V48" i="2"/>
  <c r="W48" i="2"/>
  <c r="V49" i="2"/>
  <c r="W49" i="2"/>
  <c r="V50" i="2"/>
  <c r="W50" i="2"/>
  <c r="V51" i="2"/>
  <c r="W51" i="2"/>
  <c r="V52" i="2"/>
  <c r="W52" i="2"/>
  <c r="V53" i="2"/>
  <c r="W53" i="2"/>
  <c r="V54" i="2"/>
  <c r="W54" i="2"/>
  <c r="V55" i="2"/>
  <c r="W55" i="2"/>
  <c r="V56" i="2"/>
  <c r="W56" i="2"/>
  <c r="V57" i="2"/>
  <c r="W57" i="2"/>
  <c r="V58" i="2"/>
  <c r="W58" i="2"/>
  <c r="V59" i="2"/>
  <c r="W59" i="2"/>
  <c r="V60" i="2"/>
  <c r="W60" i="2"/>
  <c r="V61" i="2"/>
  <c r="W61" i="2"/>
  <c r="V62" i="2"/>
  <c r="W62" i="2"/>
  <c r="V63" i="2"/>
  <c r="W63" i="2"/>
  <c r="V64" i="2"/>
  <c r="W64" i="2"/>
  <c r="V65" i="2"/>
  <c r="W65" i="2"/>
  <c r="V66" i="2"/>
  <c r="W66" i="2"/>
  <c r="V67" i="2"/>
  <c r="W67" i="2"/>
  <c r="V68" i="2"/>
  <c r="W68" i="2"/>
  <c r="V69" i="2"/>
  <c r="W69" i="2"/>
  <c r="V70" i="2"/>
  <c r="W70" i="2"/>
  <c r="V71" i="2"/>
  <c r="W71" i="2"/>
  <c r="V72" i="2"/>
  <c r="W72" i="2" s="1"/>
  <c r="V73" i="2"/>
  <c r="W73" i="2"/>
  <c r="V74" i="2"/>
  <c r="W74" i="2"/>
  <c r="V75" i="2"/>
  <c r="W75" i="2"/>
  <c r="V76" i="2"/>
  <c r="W76" i="2"/>
  <c r="V77" i="2"/>
  <c r="W77" i="2"/>
  <c r="V78" i="2"/>
  <c r="W78" i="2"/>
  <c r="V79" i="2"/>
  <c r="W79" i="2" s="1"/>
  <c r="V80" i="2"/>
  <c r="W80" i="2"/>
  <c r="V81" i="2"/>
  <c r="W81" i="2"/>
  <c r="V82" i="2"/>
  <c r="W82" i="2"/>
  <c r="V83" i="2"/>
  <c r="W83" i="2"/>
  <c r="V84" i="2"/>
  <c r="W84" i="2"/>
  <c r="V85" i="2"/>
  <c r="W85" i="2"/>
  <c r="V86" i="2"/>
  <c r="W86" i="2"/>
  <c r="V87" i="2"/>
  <c r="W87" i="2"/>
  <c r="B88" i="2"/>
  <c r="K21" i="1" s="1"/>
  <c r="C88" i="2"/>
  <c r="K22" i="1" s="1"/>
  <c r="D88" i="2"/>
  <c r="K23" i="1" s="1"/>
  <c r="E88" i="2"/>
  <c r="K24" i="1" s="1"/>
  <c r="F88" i="2"/>
  <c r="K26" i="1" s="1"/>
  <c r="G88" i="2"/>
  <c r="K25" i="1" s="1"/>
  <c r="H88" i="2"/>
  <c r="K27" i="1" s="1"/>
  <c r="I88" i="2"/>
  <c r="K28" i="1" s="1"/>
  <c r="J88" i="2"/>
  <c r="K29" i="1" s="1"/>
  <c r="K88" i="2"/>
  <c r="K30" i="1" s="1"/>
  <c r="L88" i="2"/>
  <c r="K31" i="1" s="1"/>
  <c r="M88" i="2"/>
  <c r="K32" i="1" s="1"/>
  <c r="N88" i="2"/>
  <c r="K33" i="1" s="1"/>
  <c r="O88" i="2"/>
  <c r="K34" i="1" s="1"/>
  <c r="P88" i="2"/>
  <c r="K35" i="1" s="1"/>
  <c r="Q88" i="2"/>
  <c r="K37" i="1" s="1"/>
  <c r="R88" i="2"/>
  <c r="K39" i="1" s="1"/>
  <c r="S88" i="2"/>
  <c r="K38" i="1" s="1"/>
  <c r="T88" i="2"/>
  <c r="K36" i="1" s="1"/>
  <c r="U88" i="2"/>
  <c r="K40" i="1" s="1"/>
  <c r="L40" i="1" s="1"/>
  <c r="L32" i="1" l="1"/>
  <c r="L38" i="1"/>
  <c r="L25" i="1"/>
  <c r="L24" i="1"/>
  <c r="L26" i="1"/>
  <c r="L20" i="1"/>
  <c r="L19" i="1"/>
  <c r="L34" i="1"/>
  <c r="L31" i="1"/>
  <c r="L27" i="1"/>
  <c r="L39" i="1"/>
  <c r="L29" i="1"/>
  <c r="L35" i="1"/>
  <c r="L33" i="1"/>
  <c r="L21" i="1"/>
  <c r="L30" i="1"/>
  <c r="L23" i="1"/>
  <c r="L36" i="1"/>
  <c r="L37" i="1"/>
  <c r="L28" i="1"/>
  <c r="L22" i="1"/>
</calcChain>
</file>

<file path=xl/sharedStrings.xml><?xml version="1.0" encoding="utf-8"?>
<sst xmlns="http://schemas.openxmlformats.org/spreadsheetml/2006/main" count="310" uniqueCount="129">
  <si>
    <t>Audit Cover Sheet</t>
  </si>
  <si>
    <t>Number</t>
  </si>
  <si>
    <t>Rank</t>
  </si>
  <si>
    <t>Name</t>
  </si>
  <si>
    <t xml:space="preserve">Claim Number  </t>
  </si>
  <si>
    <t xml:space="preserve"> P</t>
  </si>
  <si>
    <t>Motor Mileage Allowance (MMA)  Various</t>
  </si>
  <si>
    <t>Required Supporting Documents</t>
  </si>
  <si>
    <t>1 - Authority to claim (Joining Instructions, admin order etc) ………………………………………………………………………………………………</t>
  </si>
  <si>
    <t>X</t>
  </si>
  <si>
    <t>1 - Completed JS Form 025 (Selected for Audit) ………………………………………………………………………………………………</t>
  </si>
  <si>
    <t>1 - Printed Copy of iExpenses Claim Form ………………………………………………………………………………………..</t>
  </si>
  <si>
    <t>1 - Completed JS Form 025A (Missing Receipts) ………………………………………………………………………………………………</t>
  </si>
  <si>
    <t>1 - Completed JS Form 025B (Including a screenshot of the JPA recovery screen) ………………………………………………………………………………………………</t>
  </si>
  <si>
    <t>.</t>
  </si>
  <si>
    <t>*1.  I confirm that all the documents listed above have been reviewed and are enclosed with this claim cover sheet and that where recovery action has been taken DIRC has been informed.</t>
  </si>
  <si>
    <t xml:space="preserve">*2.  The documents are not attached for the following reason(s): ___________________________________________
_________________________________________________________________________________________________
__________________________________________________________________________________________________
</t>
  </si>
  <si>
    <t>Auditors Name:</t>
  </si>
  <si>
    <t>Unit Date Stamp</t>
  </si>
  <si>
    <t>Signature:</t>
  </si>
  <si>
    <t>*Delete as necessary, ensure a full explanation is entered if serial 2 is not deleted.</t>
  </si>
  <si>
    <t>Type of Claim</t>
  </si>
  <si>
    <t xml:space="preserve">2 - Auto Route (Confirmation of mileage) </t>
  </si>
  <si>
    <t>2 - Copy of Insurance with 'Business' Cover</t>
  </si>
  <si>
    <t xml:space="preserve">2 - Non-Availability of Transport </t>
  </si>
  <si>
    <t xml:space="preserve">3 - Bed and Breakfast Original Receipts (NS Claims) </t>
  </si>
  <si>
    <t xml:space="preserve">3 - Food Original Receipts (DS Claims) </t>
  </si>
  <si>
    <t xml:space="preserve">3 - DHBS Booking Form/Reference </t>
  </si>
  <si>
    <t xml:space="preserve">3 - Non-Availability of Service Accommodation </t>
  </si>
  <si>
    <t>3 - PAR Addrerss</t>
  </si>
  <si>
    <t xml:space="preserve">5 - Parking Ticket </t>
  </si>
  <si>
    <t>6 - MOA - Claim Form (authorised)</t>
  </si>
  <si>
    <t xml:space="preserve">6 - MOA - Original Receipts </t>
  </si>
  <si>
    <t xml:space="preserve">7 - Excess Fares Original  Receipts </t>
  </si>
  <si>
    <t xml:space="preserve">7 - Original Receipts (Other, state expense type(s)) </t>
  </si>
  <si>
    <t xml:space="preserve">8 - Driving Licence Application Form </t>
  </si>
  <si>
    <t>8 - Telephone Cost - itemised bill</t>
  </si>
  <si>
    <t xml:space="preserve">9 - GYH Travel Original Receipts </t>
  </si>
  <si>
    <t xml:space="preserve">9 - Other (provide details) </t>
  </si>
  <si>
    <t xml:space="preserve">9 - Insurance policy document </t>
  </si>
  <si>
    <t xml:space="preserve">9 - Duty Meal - Confirmation of duty (P1O for example) </t>
  </si>
  <si>
    <t>9 - Other authority (exceptional)</t>
  </si>
  <si>
    <t>Count on numbe rof documents</t>
  </si>
  <si>
    <t>Include Y/N</t>
  </si>
  <si>
    <t>NS</t>
  </si>
  <si>
    <t>DS</t>
  </si>
  <si>
    <t>NS – Private Arrangements Rate</t>
  </si>
  <si>
    <t>Meals Out Allowance</t>
  </si>
  <si>
    <t>HTD (Private) - Various</t>
  </si>
  <si>
    <t>HTD (Public) - Various</t>
  </si>
  <si>
    <t>Parking Fees</t>
  </si>
  <si>
    <t>Parking Meter Charges</t>
  </si>
  <si>
    <t>Passport/Visa Fee</t>
  </si>
  <si>
    <t>Rail Fare</t>
  </si>
  <si>
    <t>Taxi Fare</t>
  </si>
  <si>
    <t>Tolls</t>
  </si>
  <si>
    <t>Tube/Underground Fares</t>
  </si>
  <si>
    <t>Unaccompanied Baggage Costs –OCASH</t>
  </si>
  <si>
    <t>Unaccompanied Baggage Costs –UK PASH</t>
  </si>
  <si>
    <t>Air Fare (Actual Cost)</t>
  </si>
  <si>
    <t>Air Fare (Costs within MMA)</t>
  </si>
  <si>
    <t>Airline ‘Unaccompanied Minor’ Charge</t>
  </si>
  <si>
    <t>Airport Coach Fare</t>
  </si>
  <si>
    <t>Bus Fare</t>
  </si>
  <si>
    <t>Carriage of Sports Equipment (inc Towed) &amp; Military Equipment Supplement</t>
  </si>
  <si>
    <t>CEA(SENA) Educat’l Psychologists Report</t>
  </si>
  <si>
    <t>Child Fare – SENA Child</t>
  </si>
  <si>
    <t>Coach Fare</t>
  </si>
  <si>
    <t>Congestion Charge</t>
  </si>
  <si>
    <t>Congestion Charge –London CCZ Residents</t>
  </si>
  <si>
    <t>Congestion Charge –Registration Fee</t>
  </si>
  <si>
    <t>CTF – Bus Fares</t>
  </si>
  <si>
    <t>CTF – Congestion Charge</t>
  </si>
  <si>
    <t xml:space="preserve">CTF – Eurostar </t>
  </si>
  <si>
    <t>CTF – Eurotunnel</t>
  </si>
  <si>
    <t>CTF – Ferry</t>
  </si>
  <si>
    <t>CTF – Gurkha Families</t>
  </si>
  <si>
    <t>CTF – Notional Air Fares</t>
  </si>
  <si>
    <t>CTF – Taxi Fares</t>
  </si>
  <si>
    <t>Driving Licences</t>
  </si>
  <si>
    <t>Escort Fare –SENA Child</t>
  </si>
  <si>
    <t>Escort Fees –SENA Child</t>
  </si>
  <si>
    <t>Excess Fare</t>
  </si>
  <si>
    <t>Family Assistance for Visits Abroad</t>
  </si>
  <si>
    <t>Ferry Cabin Charges</t>
  </si>
  <si>
    <t>Ferry Charges</t>
  </si>
  <si>
    <t>FIA – NHS Accomm Charges</t>
  </si>
  <si>
    <t>FIA – NHS Accomm Utility Charges</t>
  </si>
  <si>
    <t>Foreign Currency Exchange Costs</t>
  </si>
  <si>
    <t>GYH (EY) Bus Fares</t>
  </si>
  <si>
    <t>GYH (EY) Ferry Costs</t>
  </si>
  <si>
    <t>GYH (EY) Flight Costs</t>
  </si>
  <si>
    <t>GYH (EY) Rail Costs</t>
  </si>
  <si>
    <t>GYH (EY) Taxi Fares</t>
  </si>
  <si>
    <t>GYH (Islands) – Actuals within Flight Cost</t>
  </si>
  <si>
    <t>GYH (O) – Actuals within MMA</t>
  </si>
  <si>
    <t>GYH (O) – Up to MOD Flight Allowance</t>
  </si>
  <si>
    <t>GYH (S) – Bus Fares</t>
  </si>
  <si>
    <t>GYH (S) – Eurostar</t>
  </si>
  <si>
    <t>GYH (S) – Eurotunnel</t>
  </si>
  <si>
    <t>GYH (S) – Ferry</t>
  </si>
  <si>
    <t>GYH (S) – Flight Costs</t>
  </si>
  <si>
    <t>GYH (S) – Rail Fares</t>
  </si>
  <si>
    <t>Hire Car Costs</t>
  </si>
  <si>
    <t>Hire Car Duty Fuel Cost</t>
  </si>
  <si>
    <t>Uniform Grant</t>
  </si>
  <si>
    <t>Mess Dress</t>
  </si>
  <si>
    <t>Host Nation Accomm Charges</t>
  </si>
  <si>
    <t>Incidental Expenses -Overseas-Hospital In-Patients only</t>
  </si>
  <si>
    <t>Incidental Expenses -UK - Hospital In-Patients only</t>
  </si>
  <si>
    <t>Insurance Allowance</t>
  </si>
  <si>
    <t>Lodging Allowance –Agents Fee</t>
  </si>
  <si>
    <t>Lodging Allowance –Rent Indemnity Cost</t>
  </si>
  <si>
    <t>Med, Dent, Opticians,Prescription Fees</t>
  </si>
  <si>
    <t>NI Journeys Bus Fares</t>
  </si>
  <si>
    <t>NI Journeys Taxis</t>
  </si>
  <si>
    <t>Northern Ireland High Motor Insurance</t>
  </si>
  <si>
    <t>Operational Stand Down (OSD) MMA @ CLR</t>
  </si>
  <si>
    <t>Overseas Rent Allowance Utility Charges</t>
  </si>
  <si>
    <t>Parent Fare –SENA Child</t>
  </si>
  <si>
    <t>Privately Arranged Passage (PAP)</t>
  </si>
  <si>
    <t>Refund the Daily Food Charge and/or Core Meal</t>
  </si>
  <si>
    <t>RJ(RL) – Actuals within Flight Costs</t>
  </si>
  <si>
    <t>RJ(RL) – NS DHRS Booked Accomm</t>
  </si>
  <si>
    <t>SCV  - MMA @ CLR</t>
  </si>
  <si>
    <t>Seat Reservation Cost</t>
  </si>
  <si>
    <t>Sleeping Berth Cancellation</t>
  </si>
  <si>
    <t>Telephone Charges (Duty Phone Calls)</t>
  </si>
  <si>
    <t>Terminal Travel within Rebated Rail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</si>
</sst>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0" xfId="0" applyFont="1" applyBorder="1" applyAlignment="1">
      <alignment vertical="center" textRotation="90"/>
    </xf>
    <xf numFmtId="0" fontId="0" fillId="0" borderId="3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textRotation="90"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textRotation="45"/>
    </xf>
    <xf numFmtId="0" fontId="3" fillId="0" borderId="4" xfId="0" applyFont="1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right" vertical="top" textRotation="45"/>
    </xf>
    <xf numFmtId="0" fontId="1" fillId="2" borderId="4" xfId="0" applyFont="1" applyFill="1" applyBorder="1" applyAlignment="1">
      <alignment horizontal="right" vertical="top" textRotation="45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2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1472" name="Rectangle 10">
          <a:extLst>
            <a:ext uri="{FF2B5EF4-FFF2-40B4-BE49-F238E27FC236}">
              <a16:creationId xmlns:a16="http://schemas.microsoft.com/office/drawing/2014/main" id="{B3B16D86-0136-49E9-8CC1-A3B97E261992}"/>
            </a:ext>
          </a:extLst>
        </xdr:cNvPr>
        <xdr:cNvSpPr>
          <a:spLocks noChangeArrowheads="1"/>
        </xdr:cNvSpPr>
      </xdr:nvSpPr>
      <xdr:spPr bwMode="auto">
        <a:xfrm>
          <a:off x="114300" y="2362200"/>
          <a:ext cx="6553200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1473" name="Rectangle 14">
          <a:extLst>
            <a:ext uri="{FF2B5EF4-FFF2-40B4-BE49-F238E27FC236}">
              <a16:creationId xmlns:a16="http://schemas.microsoft.com/office/drawing/2014/main" id="{C7E670A8-1B28-423D-AF53-F959B3464E42}"/>
            </a:ext>
          </a:extLst>
        </xdr:cNvPr>
        <xdr:cNvSpPr>
          <a:spLocks noChangeArrowheads="1"/>
        </xdr:cNvSpPr>
      </xdr:nvSpPr>
      <xdr:spPr bwMode="auto">
        <a:xfrm>
          <a:off x="114300" y="123825"/>
          <a:ext cx="6553200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9</xdr:col>
      <xdr:colOff>9525</xdr:colOff>
      <xdr:row>7</xdr:row>
      <xdr:rowOff>28575</xdr:rowOff>
    </xdr:from>
    <xdr:to>
      <xdr:col>9</xdr:col>
      <xdr:colOff>600075</xdr:colOff>
      <xdr:row>10</xdr:row>
      <xdr:rowOff>57150</xdr:rowOff>
    </xdr:to>
    <xdr:sp macro="" textlink="">
      <xdr:nvSpPr>
        <xdr:cNvPr id="1043" name="AutoShape 19">
          <a:extLst>
            <a:ext uri="{FF2B5EF4-FFF2-40B4-BE49-F238E27FC236}">
              <a16:creationId xmlns:a16="http://schemas.microsoft.com/office/drawing/2014/main" id="{AFBF5FBF-CED5-4A80-8C3A-98479C266B11}"/>
            </a:ext>
          </a:extLst>
        </xdr:cNvPr>
        <xdr:cNvSpPr>
          <a:spLocks noChangeArrowheads="1"/>
        </xdr:cNvSpPr>
      </xdr:nvSpPr>
      <xdr:spPr bwMode="auto">
        <a:xfrm rot="5400000">
          <a:off x="5124450" y="1390650"/>
          <a:ext cx="571500" cy="590550"/>
        </a:xfrm>
        <a:prstGeom prst="homePlate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ffectLst>
          <a:prstShdw prst="shdw17" dist="17961" dir="2700000">
            <a:srgbClr xmlns:mc="http://schemas.openxmlformats.org/markup-compatibility/2006" xmlns:a14="http://schemas.microsoft.com/office/drawing/2010/main" val="990000" mc:Ignorable="a14" a14:legacySpreadsheetColorIndex="10">
              <a:gamma/>
              <a:shade val="60000"/>
              <a:invGamma/>
            </a:srgbClr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FFFF" mc:Ignorable="a14" a14:legacySpreadsheetColorIndex="15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Recovery Action? (Y/N)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12</xdr:col>
      <xdr:colOff>0</xdr:colOff>
      <xdr:row>41</xdr:row>
      <xdr:rowOff>0</xdr:rowOff>
    </xdr:to>
    <xdr:sp macro="" textlink="">
      <xdr:nvSpPr>
        <xdr:cNvPr id="1475" name="Rectangle 21">
          <a:extLst>
            <a:ext uri="{FF2B5EF4-FFF2-40B4-BE49-F238E27FC236}">
              <a16:creationId xmlns:a16="http://schemas.microsoft.com/office/drawing/2014/main" id="{40D292D9-C244-4F4B-8C09-2EBBF5A41BAA}"/>
            </a:ext>
          </a:extLst>
        </xdr:cNvPr>
        <xdr:cNvSpPr>
          <a:spLocks noChangeArrowheads="1"/>
        </xdr:cNvSpPr>
      </xdr:nvSpPr>
      <xdr:spPr bwMode="auto">
        <a:xfrm>
          <a:off x="114300" y="2695575"/>
          <a:ext cx="6553200" cy="5162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 macro="" textlink="">
      <xdr:nvSpPr>
        <xdr:cNvPr id="1476" name="Rectangle 23">
          <a:extLst>
            <a:ext uri="{FF2B5EF4-FFF2-40B4-BE49-F238E27FC236}">
              <a16:creationId xmlns:a16="http://schemas.microsoft.com/office/drawing/2014/main" id="{78EFA6C7-A0A1-43E0-91FF-98BAC650CE6D}"/>
            </a:ext>
          </a:extLst>
        </xdr:cNvPr>
        <xdr:cNvSpPr>
          <a:spLocks noChangeArrowheads="1"/>
        </xdr:cNvSpPr>
      </xdr:nvSpPr>
      <xdr:spPr bwMode="auto">
        <a:xfrm>
          <a:off x="114300" y="7858125"/>
          <a:ext cx="65532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 macro="" textlink="">
      <xdr:nvSpPr>
        <xdr:cNvPr id="1477" name="Rectangle 24">
          <a:extLst>
            <a:ext uri="{FF2B5EF4-FFF2-40B4-BE49-F238E27FC236}">
              <a16:creationId xmlns:a16="http://schemas.microsoft.com/office/drawing/2014/main" id="{C2D4E6D5-AC89-4741-AF2C-9F912B4E839A}"/>
            </a:ext>
          </a:extLst>
        </xdr:cNvPr>
        <xdr:cNvSpPr>
          <a:spLocks noChangeArrowheads="1"/>
        </xdr:cNvSpPr>
      </xdr:nvSpPr>
      <xdr:spPr bwMode="auto">
        <a:xfrm>
          <a:off x="114300" y="7858125"/>
          <a:ext cx="65532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0</xdr:colOff>
      <xdr:row>4</xdr:row>
      <xdr:rowOff>85725</xdr:rowOff>
    </xdr:from>
    <xdr:to>
      <xdr:col>11</xdr:col>
      <xdr:colOff>704850</xdr:colOff>
      <xdr:row>5</xdr:row>
      <xdr:rowOff>361950</xdr:rowOff>
    </xdr:to>
    <xdr:sp macro="" textlink="">
      <xdr:nvSpPr>
        <xdr:cNvPr id="1057" name="AutoShape 33">
          <a:extLst>
            <a:ext uri="{FF2B5EF4-FFF2-40B4-BE49-F238E27FC236}">
              <a16:creationId xmlns:a16="http://schemas.microsoft.com/office/drawing/2014/main" id="{DB3B04D5-6433-4C5F-9374-C82DD83DF8E6}"/>
            </a:ext>
          </a:extLst>
        </xdr:cNvPr>
        <xdr:cNvSpPr>
          <a:spLocks noChangeArrowheads="1"/>
        </xdr:cNvSpPr>
      </xdr:nvSpPr>
      <xdr:spPr bwMode="auto">
        <a:xfrm rot="5400000">
          <a:off x="3133725" y="-2190750"/>
          <a:ext cx="447675" cy="6486525"/>
        </a:xfrm>
        <a:prstGeom prst="homePlate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Select the type(s) of expenses being claimed in the boxes below (MMA, Subsistance etc) and confirm Recovery Action (Y/N) and Missing Receipts (Y/N).</a:t>
          </a:r>
        </a:p>
      </xdr:txBody>
    </xdr:sp>
    <xdr:clientData/>
  </xdr:twoCellAnchor>
  <xdr:twoCellAnchor editAs="oneCell">
    <xdr:from>
      <xdr:col>11</xdr:col>
      <xdr:colOff>85725</xdr:colOff>
      <xdr:row>7</xdr:row>
      <xdr:rowOff>28575</xdr:rowOff>
    </xdr:from>
    <xdr:to>
      <xdr:col>11</xdr:col>
      <xdr:colOff>676275</xdr:colOff>
      <xdr:row>10</xdr:row>
      <xdr:rowOff>57150</xdr:rowOff>
    </xdr:to>
    <xdr:sp macro="" textlink="">
      <xdr:nvSpPr>
        <xdr:cNvPr id="1071" name="AutoShape 47">
          <a:extLst>
            <a:ext uri="{FF2B5EF4-FFF2-40B4-BE49-F238E27FC236}">
              <a16:creationId xmlns:a16="http://schemas.microsoft.com/office/drawing/2014/main" id="{104D0EA4-1875-430F-AE16-5BF9C83748DA}"/>
            </a:ext>
          </a:extLst>
        </xdr:cNvPr>
        <xdr:cNvSpPr>
          <a:spLocks noChangeArrowheads="1"/>
        </xdr:cNvSpPr>
      </xdr:nvSpPr>
      <xdr:spPr bwMode="auto">
        <a:xfrm rot="5400000">
          <a:off x="5991225" y="1390650"/>
          <a:ext cx="571500" cy="590550"/>
        </a:xfrm>
        <a:prstGeom prst="homePlate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ffectLst>
          <a:prstShdw prst="shdw17" dist="17961" dir="2700000">
            <a:srgbClr xmlns:mc="http://schemas.openxmlformats.org/markup-compatibility/2006" xmlns:a14="http://schemas.microsoft.com/office/drawing/2010/main" val="990000" mc:Ignorable="a14" a14:legacySpreadsheetColorIndex="10">
              <a:gamma/>
              <a:shade val="60000"/>
              <a:invGamma/>
            </a:srgbClr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FFFF" mc:Ignorable="a14" a14:legacySpreadsheetColorIndex="15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Missing Receipts? (Y/N)</a:t>
          </a:r>
        </a:p>
      </xdr:txBody>
    </xdr:sp>
    <xdr:clientData/>
  </xdr:twoCellAnchor>
  <xdr:twoCellAnchor>
    <xdr:from>
      <xdr:col>7</xdr:col>
      <xdr:colOff>171450</xdr:colOff>
      <xdr:row>6</xdr:row>
      <xdr:rowOff>123825</xdr:rowOff>
    </xdr:from>
    <xdr:to>
      <xdr:col>8</xdr:col>
      <xdr:colOff>19050</xdr:colOff>
      <xdr:row>11</xdr:row>
      <xdr:rowOff>238125</xdr:rowOff>
    </xdr:to>
    <xdr:sp macro="" textlink="">
      <xdr:nvSpPr>
        <xdr:cNvPr id="1081" name="Text Box 57">
          <a:extLst>
            <a:ext uri="{FF2B5EF4-FFF2-40B4-BE49-F238E27FC236}">
              <a16:creationId xmlns:a16="http://schemas.microsoft.com/office/drawing/2014/main" id="{56F5E518-50EB-4A03-BD48-3C2920388B32}"/>
            </a:ext>
          </a:extLst>
        </xdr:cNvPr>
        <xdr:cNvSpPr txBox="1">
          <a:spLocks noChangeArrowheads="1"/>
        </xdr:cNvSpPr>
      </xdr:nvSpPr>
      <xdr:spPr bwMode="auto">
        <a:xfrm>
          <a:off x="4276725" y="1371600"/>
          <a:ext cx="314325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22860" rIns="27432" bIns="2286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Select Claim Types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xmlns:mc="http://schemas.openxmlformats.org/markup-compatibility/2006" xmlns:a14="http://schemas.microsoft.com/office/drawing/2010/main" val="400000" mc:Ignorable="a14" a14:legacySpreadsheetColorIndex="64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xmlns:mc="http://schemas.openxmlformats.org/markup-compatibility/2006" xmlns:a14="http://schemas.microsoft.com/office/drawing/2010/main" val="400000" mc:Ignorable="a14" a14:legacySpreadsheetColorIndex="64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0"/>
  <sheetViews>
    <sheetView showGridLines="0" tabSelected="1" topLeftCell="A40" workbookViewId="0">
      <selection activeCell="D45" sqref="D45:G45"/>
    </sheetView>
  </sheetViews>
  <sheetFormatPr defaultRowHeight="12.75" x14ac:dyDescent="0.2"/>
  <cols>
    <col min="1" max="1" width="1.7109375" customWidth="1"/>
    <col min="3" max="3" width="10.140625" customWidth="1"/>
    <col min="5" max="5" width="10.140625" customWidth="1"/>
    <col min="6" max="6" width="9.28515625" customWidth="1"/>
    <col min="7" max="7" width="12" customWidth="1"/>
    <col min="8" max="8" width="7" customWidth="1"/>
    <col min="9" max="9" width="8" customWidth="1"/>
    <col min="11" max="11" width="2.7109375" customWidth="1"/>
    <col min="12" max="12" width="11.5703125" customWidth="1"/>
    <col min="13" max="13" width="1.7109375" customWidth="1"/>
  </cols>
  <sheetData>
    <row r="1" spans="1:13" ht="9.7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8" x14ac:dyDescent="0.25"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8"/>
      <c r="M2" s="7"/>
    </row>
    <row r="3" spans="1:13" ht="9" customHeight="1" thickBot="1" x14ac:dyDescent="0.25"/>
    <row r="4" spans="1:13" s="2" customFormat="1" ht="21.75" customHeight="1" thickTop="1" thickBot="1" x14ac:dyDescent="0.25">
      <c r="B4" s="8" t="s">
        <v>1</v>
      </c>
      <c r="C4" s="38"/>
      <c r="D4" s="9" t="s">
        <v>2</v>
      </c>
      <c r="E4" s="38"/>
      <c r="F4" s="9" t="s">
        <v>3</v>
      </c>
      <c r="G4" s="58"/>
      <c r="H4" s="59"/>
      <c r="I4" s="57" t="s">
        <v>4</v>
      </c>
      <c r="J4" s="57"/>
      <c r="K4" s="34" t="s">
        <v>5</v>
      </c>
      <c r="L4" s="33"/>
    </row>
    <row r="5" spans="1:13" ht="13.5" thickTop="1" x14ac:dyDescent="0.2"/>
    <row r="6" spans="1:13" ht="30" customHeight="1" x14ac:dyDescent="0.2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3" ht="6" customHeight="1" x14ac:dyDescent="0.2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3" ht="18" customHeight="1" x14ac:dyDescent="0.2">
      <c r="B8" s="41"/>
      <c r="C8" s="42"/>
      <c r="D8" s="43"/>
      <c r="E8" s="41"/>
      <c r="F8" s="42"/>
      <c r="G8" s="43"/>
      <c r="H8" s="36"/>
      <c r="I8" s="36"/>
      <c r="J8" s="36"/>
      <c r="K8" s="36"/>
      <c r="L8" s="36"/>
    </row>
    <row r="9" spans="1:13" ht="6.75" customHeight="1" x14ac:dyDescent="0.2">
      <c r="B9" s="55"/>
      <c r="C9" s="55"/>
      <c r="D9" s="55"/>
      <c r="E9" s="36"/>
      <c r="F9" s="36"/>
      <c r="G9" s="36"/>
      <c r="H9" s="36"/>
      <c r="I9" s="36"/>
      <c r="J9" s="36"/>
      <c r="K9" s="36"/>
      <c r="L9" s="36"/>
    </row>
    <row r="10" spans="1:13" ht="18" customHeight="1" x14ac:dyDescent="0.2">
      <c r="B10" s="41"/>
      <c r="C10" s="42"/>
      <c r="D10" s="43"/>
      <c r="E10" s="41"/>
      <c r="F10" s="42"/>
      <c r="G10" s="43"/>
      <c r="H10" s="36"/>
      <c r="I10" s="36"/>
      <c r="J10" s="36"/>
      <c r="K10" s="36"/>
      <c r="L10" s="36"/>
    </row>
    <row r="11" spans="1:13" ht="8.25" customHeight="1" x14ac:dyDescent="0.2">
      <c r="B11" s="44"/>
      <c r="C11" s="44"/>
      <c r="D11" s="44"/>
      <c r="E11" s="44"/>
      <c r="F11" s="44"/>
      <c r="G11" s="44"/>
      <c r="H11" s="53"/>
      <c r="I11" s="54"/>
      <c r="J11" s="53"/>
      <c r="K11" s="54"/>
      <c r="L11" s="10"/>
    </row>
    <row r="12" spans="1:13" s="13" customFormat="1" ht="18" customHeight="1" x14ac:dyDescent="0.2">
      <c r="B12" s="41"/>
      <c r="C12" s="42"/>
      <c r="D12" s="43"/>
      <c r="E12" s="41"/>
      <c r="F12" s="42"/>
      <c r="G12" s="43"/>
      <c r="H12" s="14"/>
      <c r="I12" s="14"/>
      <c r="J12" s="11"/>
      <c r="K12" s="14"/>
      <c r="L12" s="11"/>
      <c r="M12" s="12"/>
    </row>
    <row r="13" spans="1:13" ht="9" customHeight="1" thickBot="1" x14ac:dyDescent="0.25"/>
    <row r="14" spans="1:13" ht="17.25" customHeight="1" thickTop="1" thickBot="1" x14ac:dyDescent="0.25">
      <c r="B14" s="49" t="s">
        <v>7</v>
      </c>
      <c r="C14" s="50"/>
      <c r="D14" s="50"/>
      <c r="E14" s="50"/>
      <c r="F14" s="50"/>
      <c r="G14" s="50"/>
      <c r="H14" s="50"/>
      <c r="I14" s="50"/>
      <c r="J14" s="50"/>
      <c r="K14" s="50"/>
      <c r="L14" s="51"/>
    </row>
    <row r="15" spans="1:13" ht="9" customHeight="1" thickTop="1" thickBot="1" x14ac:dyDescent="0.25"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3" ht="15.95" customHeight="1" x14ac:dyDescent="0.2">
      <c r="B16" s="19" t="s">
        <v>8</v>
      </c>
      <c r="C16" s="20"/>
      <c r="D16" s="20"/>
      <c r="E16" s="20"/>
      <c r="F16" s="20"/>
      <c r="G16" s="20"/>
      <c r="H16" s="20"/>
      <c r="I16" s="20"/>
      <c r="J16" s="20"/>
      <c r="K16" s="21" t="s">
        <v>9</v>
      </c>
      <c r="L16" s="22" t="str">
        <f>IF(K16="X", "Encl 1", "")</f>
        <v>Encl 1</v>
      </c>
    </row>
    <row r="17" spans="2:12" ht="15.95" customHeight="1" x14ac:dyDescent="0.2">
      <c r="B17" s="23" t="s">
        <v>10</v>
      </c>
      <c r="C17" s="3"/>
      <c r="D17" s="3"/>
      <c r="E17" s="3"/>
      <c r="F17" s="3"/>
      <c r="G17" s="3"/>
      <c r="H17" s="3"/>
      <c r="I17" s="3"/>
      <c r="J17" s="3"/>
      <c r="K17" s="4" t="s">
        <v>9</v>
      </c>
      <c r="L17" s="24" t="str">
        <f>IF(K17="X", "Encl 2", "")</f>
        <v>Encl 2</v>
      </c>
    </row>
    <row r="18" spans="2:12" ht="15.95" customHeight="1" x14ac:dyDescent="0.2">
      <c r="B18" s="23" t="s">
        <v>11</v>
      </c>
      <c r="C18" s="3"/>
      <c r="D18" s="3"/>
      <c r="E18" s="3"/>
      <c r="F18" s="3"/>
      <c r="G18" s="3"/>
      <c r="H18" s="3"/>
      <c r="I18" s="3"/>
      <c r="J18" s="3"/>
      <c r="K18" s="4" t="s">
        <v>9</v>
      </c>
      <c r="L18" s="24" t="str">
        <f>IF(K18="X", "Encl 3", "")</f>
        <v>Encl 3</v>
      </c>
    </row>
    <row r="19" spans="2:12" ht="15.95" customHeight="1" x14ac:dyDescent="0.2">
      <c r="B19" s="23" t="s">
        <v>12</v>
      </c>
      <c r="C19" s="3"/>
      <c r="D19" s="3"/>
      <c r="E19" s="3"/>
      <c r="F19" s="3"/>
      <c r="G19" s="3"/>
      <c r="H19" s="3"/>
      <c r="I19" s="3"/>
      <c r="J19" s="3"/>
      <c r="K19" s="4" t="str">
        <f>IF($L$12= "Y", "X", "")</f>
        <v/>
      </c>
      <c r="L19" s="24" t="str">
        <f>IF(K19="X", "Encl 4", "")</f>
        <v/>
      </c>
    </row>
    <row r="20" spans="2:12" ht="15.95" customHeight="1" x14ac:dyDescent="0.2">
      <c r="B20" s="23" t="s">
        <v>13</v>
      </c>
      <c r="C20" s="3"/>
      <c r="D20" s="3"/>
      <c r="E20" s="3"/>
      <c r="F20" s="3"/>
      <c r="G20" s="3"/>
      <c r="H20" s="3"/>
      <c r="I20" s="3"/>
      <c r="J20" s="3"/>
      <c r="K20" s="4" t="str">
        <f>IF($J$12= "Y", "X", "")</f>
        <v/>
      </c>
      <c r="L20" s="24" t="str">
        <f>IF(K20="X", "Encl 5", "")</f>
        <v/>
      </c>
    </row>
    <row r="21" spans="2:12" ht="15.95" customHeight="1" x14ac:dyDescent="0.2">
      <c r="B21" s="23" t="str">
        <f>'Lookup Tables'!$B$1 &amp; " …………………………………………………..……………………………………………….."</f>
        <v>2 - Auto Route (Confirmation of mileage)  …………………………………………………..………………………………………………..</v>
      </c>
      <c r="C21" s="3"/>
      <c r="D21" s="3"/>
      <c r="E21" s="3"/>
      <c r="F21" s="3"/>
      <c r="G21" s="3"/>
      <c r="H21" s="3"/>
      <c r="I21" s="3"/>
      <c r="J21" s="3"/>
      <c r="K21" s="4" t="str">
        <f>IF('Lookup Tables'!$B$88&gt;0, "X", "")</f>
        <v/>
      </c>
      <c r="L21" s="24" t="str">
        <f>IF(K21="X", "Encl 6", "")</f>
        <v/>
      </c>
    </row>
    <row r="22" spans="2:12" ht="15.95" customHeight="1" x14ac:dyDescent="0.2">
      <c r="B22" s="23" t="str">
        <f>'Lookup Tables'!$C$1 &amp; " …………………………………………………..……………………………………………….."</f>
        <v>2 - Copy of Insurance with 'Business' Cover …………………………………………………..………………………………………………..</v>
      </c>
      <c r="C22" s="3"/>
      <c r="D22" s="3"/>
      <c r="E22" s="3"/>
      <c r="F22" s="3"/>
      <c r="G22" s="3"/>
      <c r="H22" s="3"/>
      <c r="I22" s="3"/>
      <c r="J22" s="3"/>
      <c r="K22" s="4" t="str">
        <f>IF('Lookup Tables'!$C$88&gt;0, "X", "")</f>
        <v/>
      </c>
      <c r="L22" s="24" t="str">
        <f>IF(K22="X", "Encl 7", "")</f>
        <v/>
      </c>
    </row>
    <row r="23" spans="2:12" ht="15.95" customHeight="1" x14ac:dyDescent="0.2">
      <c r="B23" s="23" t="str">
        <f>'Lookup Tables'!$D$1 &amp; " …………………………………………………..……………………………………………….."</f>
        <v>2 - Non-Availability of Transport  …………………………………………………..………………………………………………..</v>
      </c>
      <c r="C23" s="3"/>
      <c r="D23" s="3"/>
      <c r="E23" s="3"/>
      <c r="F23" s="3"/>
      <c r="G23" s="3"/>
      <c r="H23" s="3"/>
      <c r="I23" s="3"/>
      <c r="J23" s="3"/>
      <c r="K23" s="4" t="str">
        <f>IF('Lookup Tables'!$D$88&gt;0, "X", "")</f>
        <v/>
      </c>
      <c r="L23" s="24" t="str">
        <f>IF(K23="X", "Encl 8", "")</f>
        <v/>
      </c>
    </row>
    <row r="24" spans="2:12" ht="15.95" customHeight="1" x14ac:dyDescent="0.2">
      <c r="B24" s="23" t="str">
        <f>'Lookup Tables'!$E$1 &amp; " …………………………………………………..……………………………………………….."</f>
        <v>3 - Bed and Breakfast Original Receipts (NS Claims)  …………………………………………………..………………………………………………..</v>
      </c>
      <c r="C24" s="3"/>
      <c r="D24" s="3"/>
      <c r="E24" s="3"/>
      <c r="F24" s="3"/>
      <c r="G24" s="3"/>
      <c r="H24" s="3"/>
      <c r="I24" s="3"/>
      <c r="J24" s="3"/>
      <c r="K24" s="4" t="str">
        <f>IF('Lookup Tables'!$E$88&gt;0, "X", "")</f>
        <v/>
      </c>
      <c r="L24" s="24" t="str">
        <f>IF(K24="X", "Encl 9", "")</f>
        <v/>
      </c>
    </row>
    <row r="25" spans="2:12" ht="15.95" customHeight="1" x14ac:dyDescent="0.2">
      <c r="B25" s="23" t="str">
        <f>'Lookup Tables'!$G$1 &amp; " …………………………………………………..……………………………………………….."</f>
        <v>3 - DHBS Booking Form/Reference  …………………………………………………..………………………………………………..</v>
      </c>
      <c r="C25" s="3"/>
      <c r="D25" s="3"/>
      <c r="E25" s="3"/>
      <c r="F25" s="3"/>
      <c r="G25" s="3"/>
      <c r="H25" s="3"/>
      <c r="I25" s="3"/>
      <c r="J25" s="3"/>
      <c r="K25" s="4" t="str">
        <f>IF('Lookup Tables'!$G$88&gt;0, "X", "")</f>
        <v/>
      </c>
      <c r="L25" s="24" t="str">
        <f>IF(K25="X", "Encl 10", "")</f>
        <v/>
      </c>
    </row>
    <row r="26" spans="2:12" ht="15.95" customHeight="1" x14ac:dyDescent="0.2">
      <c r="B26" s="23" t="str">
        <f>'Lookup Tables'!$F$1 &amp; " …………………………………………………..……………………………………………….."</f>
        <v>3 - Food Original Receipts (DS Claims)  …………………………………………………..………………………………………………..</v>
      </c>
      <c r="C26" s="3"/>
      <c r="D26" s="3"/>
      <c r="E26" s="3"/>
      <c r="F26" s="3"/>
      <c r="G26" s="3"/>
      <c r="H26" s="3"/>
      <c r="I26" s="3"/>
      <c r="J26" s="3"/>
      <c r="K26" s="4" t="str">
        <f>IF('Lookup Tables'!$F$88&gt;0, "X", "")</f>
        <v/>
      </c>
      <c r="L26" s="24" t="str">
        <f>IF(K26="X", "Encl 11", "")</f>
        <v/>
      </c>
    </row>
    <row r="27" spans="2:12" ht="15.95" customHeight="1" x14ac:dyDescent="0.2">
      <c r="B27" s="23" t="str">
        <f>'Lookup Tables'!$H$1 &amp; " …………………………………………………..……………………………………………….."</f>
        <v>3 - Non-Availability of Service Accommodation  …………………………………………………..………………………………………………..</v>
      </c>
      <c r="C27" s="3"/>
      <c r="D27" s="3"/>
      <c r="E27" s="3"/>
      <c r="F27" s="3"/>
      <c r="G27" s="3"/>
      <c r="H27" s="3"/>
      <c r="I27" s="3"/>
      <c r="J27" s="3"/>
      <c r="K27" s="4" t="str">
        <f>IF('Lookup Tables'!$H$88&gt;0, "X", "")</f>
        <v/>
      </c>
      <c r="L27" s="24" t="str">
        <f>IF(K27="X", "Encl 12", "")</f>
        <v/>
      </c>
    </row>
    <row r="28" spans="2:12" ht="15.95" customHeight="1" x14ac:dyDescent="0.2">
      <c r="B28" s="23" t="str">
        <f>'Lookup Tables'!$I$1 &amp; " _________________________________________________________________________________"</f>
        <v>3 - PAR Addrerss _________________________________________________________________________________</v>
      </c>
      <c r="C28" s="3"/>
      <c r="D28" s="3"/>
      <c r="E28" s="3"/>
      <c r="F28" s="3"/>
      <c r="G28" s="3"/>
      <c r="H28" s="3"/>
      <c r="I28" s="3"/>
      <c r="J28" s="3"/>
      <c r="K28" s="4" t="str">
        <f>IF('Lookup Tables'!$I$88&gt;0, "X", "")</f>
        <v/>
      </c>
      <c r="L28" s="24" t="str">
        <f>IF(K28="X", "Encl 13", "")</f>
        <v/>
      </c>
    </row>
    <row r="29" spans="2:12" ht="15.95" customHeight="1" x14ac:dyDescent="0.2">
      <c r="B29" s="23" t="str">
        <f>'Lookup Tables'!$J$1 &amp; " …………………………………………………..……………………………………………….."</f>
        <v>5 - Parking Ticket  …………………………………………………..………………………………………………..</v>
      </c>
      <c r="C29" s="3"/>
      <c r="D29" s="3"/>
      <c r="E29" s="3"/>
      <c r="F29" s="3"/>
      <c r="G29" s="3"/>
      <c r="H29" s="3"/>
      <c r="I29" s="3"/>
      <c r="J29" s="3"/>
      <c r="K29" s="4" t="str">
        <f>IF('Lookup Tables'!$J$88&gt;0, "X", "")</f>
        <v/>
      </c>
      <c r="L29" s="24" t="str">
        <f>IF(K29="X", "Encl 14", "")</f>
        <v/>
      </c>
    </row>
    <row r="30" spans="2:12" ht="15.95" customHeight="1" x14ac:dyDescent="0.2">
      <c r="B30" s="23" t="str">
        <f>'Lookup Tables'!$K$1 &amp; " …………………………………………………..……………………………………………….."</f>
        <v>6 - MOA - Claim Form (authorised) …………………………………………………..………………………………………………..</v>
      </c>
      <c r="C30" s="3"/>
      <c r="D30" s="3"/>
      <c r="E30" s="3"/>
      <c r="F30" s="3"/>
      <c r="G30" s="3"/>
      <c r="H30" s="3"/>
      <c r="I30" s="3"/>
      <c r="J30" s="3"/>
      <c r="K30" s="4" t="str">
        <f>IF('Lookup Tables'!$K$88&gt;0, "X", "")</f>
        <v/>
      </c>
      <c r="L30" s="24" t="str">
        <f>IF(K30="X", "Encl 15", "")</f>
        <v/>
      </c>
    </row>
    <row r="31" spans="2:12" ht="15.95" customHeight="1" x14ac:dyDescent="0.2">
      <c r="B31" s="23" t="str">
        <f>'Lookup Tables'!$L$1 &amp; " …………………………………………………..……………………………………………….."</f>
        <v>6 - MOA - Original Receipts  …………………………………………………..………………………………………………..</v>
      </c>
      <c r="C31" s="3"/>
      <c r="D31" s="3"/>
      <c r="E31" s="3"/>
      <c r="F31" s="3"/>
      <c r="G31" s="3"/>
      <c r="H31" s="3"/>
      <c r="I31" s="3"/>
      <c r="J31" s="3"/>
      <c r="K31" s="4" t="str">
        <f>IF('Lookup Tables'!$L$88&gt;0, "X", "")</f>
        <v/>
      </c>
      <c r="L31" s="24" t="str">
        <f>IF(K31="X", "Encl 16", "")</f>
        <v/>
      </c>
    </row>
    <row r="32" spans="2:12" ht="15.95" customHeight="1" x14ac:dyDescent="0.2">
      <c r="B32" s="23" t="str">
        <f>'Lookup Tables'!$M$1 &amp; " …………………………………………………..……………………………………………….."</f>
        <v>7 - Excess Fares Original  Receipts  …………………………………………………..………………………………………………..</v>
      </c>
      <c r="C32" s="3"/>
      <c r="D32" s="3"/>
      <c r="E32" s="3"/>
      <c r="F32" s="3"/>
      <c r="G32" s="3"/>
      <c r="H32" s="3"/>
      <c r="I32" s="3"/>
      <c r="J32" s="3"/>
      <c r="K32" s="4" t="str">
        <f>IF('Lookup Tables'!$M$88&gt;0, "X", "")</f>
        <v/>
      </c>
      <c r="L32" s="24" t="str">
        <f>IF(K32="X", "Encl 17", "")</f>
        <v/>
      </c>
    </row>
    <row r="33" spans="2:13" ht="15.95" customHeight="1" x14ac:dyDescent="0.2">
      <c r="B33" s="23" t="str">
        <f>'Lookup Tables'!$N$1 &amp; " __________________________________________________________________________________"</f>
        <v>7 - Original Receipts (Other, state expense type(s))  __________________________________________________________________________________</v>
      </c>
      <c r="C33" s="3"/>
      <c r="D33" s="3"/>
      <c r="E33" s="3"/>
      <c r="F33" s="3"/>
      <c r="G33" s="3"/>
      <c r="H33" s="3"/>
      <c r="I33" s="3"/>
      <c r="J33" s="3"/>
      <c r="K33" s="4" t="str">
        <f>IF('Lookup Tables'!$N$88&gt;0, "X", "")</f>
        <v/>
      </c>
      <c r="L33" s="24" t="str">
        <f>IF(K33="X", "Encl 18", "")</f>
        <v/>
      </c>
    </row>
    <row r="34" spans="2:13" ht="15.95" customHeight="1" x14ac:dyDescent="0.2">
      <c r="B34" s="23" t="str">
        <f>'Lookup Tables'!$O$1 &amp; " …………………………………………………..……………………………………………….."</f>
        <v>8 - Driving Licence Application Form  …………………………………………………..………………………………………………..</v>
      </c>
      <c r="C34" s="3"/>
      <c r="D34" s="3"/>
      <c r="E34" s="3"/>
      <c r="F34" s="3"/>
      <c r="G34" s="3"/>
      <c r="H34" s="3"/>
      <c r="I34" s="3"/>
      <c r="J34" s="3"/>
      <c r="K34" s="4" t="str">
        <f>IF('Lookup Tables'!$O$88&gt;0, "X", "")</f>
        <v/>
      </c>
      <c r="L34" s="24" t="str">
        <f>IF(K34="X", "Encl 19", "")</f>
        <v/>
      </c>
      <c r="M34" t="s">
        <v>14</v>
      </c>
    </row>
    <row r="35" spans="2:13" ht="15.95" customHeight="1" x14ac:dyDescent="0.2">
      <c r="B35" s="23" t="str">
        <f>'Lookup Tables'!$P$1 &amp; " …………………………………………………..……………………………………………….."</f>
        <v>8 - Telephone Cost - itemised bill …………………………………………………..………………………………………………..</v>
      </c>
      <c r="C35" s="3"/>
      <c r="D35" s="3"/>
      <c r="E35" s="3"/>
      <c r="F35" s="3"/>
      <c r="G35" s="3"/>
      <c r="H35" s="3"/>
      <c r="I35" s="3"/>
      <c r="J35" s="3"/>
      <c r="K35" s="4" t="str">
        <f>IF('Lookup Tables'!$P$88&gt;0, "X", "")</f>
        <v/>
      </c>
      <c r="L35" s="24" t="str">
        <f>IF(K35="X", "Encl 20", "")</f>
        <v/>
      </c>
    </row>
    <row r="36" spans="2:13" ht="15.95" customHeight="1" x14ac:dyDescent="0.2">
      <c r="B36" s="23" t="str">
        <f>'Lookup Tables'!$T$1 &amp; " …………………………………………………..……………………………………………….."</f>
        <v>9 - Duty Meal - Confirmation of duty (P1O for example)  …………………………………………………..………………………………………………..</v>
      </c>
      <c r="C36" s="3"/>
      <c r="D36" s="3"/>
      <c r="E36" s="3"/>
      <c r="F36" s="3"/>
      <c r="G36" s="3"/>
      <c r="H36" s="3"/>
      <c r="I36" s="3"/>
      <c r="J36" s="3"/>
      <c r="K36" s="4" t="str">
        <f>IF('Lookup Tables'!$T$88&gt;0, "X", "")</f>
        <v/>
      </c>
      <c r="L36" s="24" t="str">
        <f>IF(K36="X", "Encl 21", "")</f>
        <v/>
      </c>
    </row>
    <row r="37" spans="2:13" ht="15.95" customHeight="1" x14ac:dyDescent="0.2">
      <c r="B37" s="23" t="str">
        <f>'Lookup Tables'!$Q$1 &amp; " …………………………………………………..……………………………………………….."</f>
        <v>9 - GYH Travel Original Receipts  …………………………………………………..………………………………………………..</v>
      </c>
      <c r="C37" s="3"/>
      <c r="D37" s="3"/>
      <c r="E37" s="3"/>
      <c r="F37" s="3"/>
      <c r="G37" s="3"/>
      <c r="H37" s="3"/>
      <c r="I37" s="3"/>
      <c r="J37" s="3"/>
      <c r="K37" s="4" t="str">
        <f>IF('Lookup Tables'!$Q$88&gt;0, "X", "")</f>
        <v/>
      </c>
      <c r="L37" s="24" t="str">
        <f>IF(K37="X", "Encl 22", "")</f>
        <v/>
      </c>
    </row>
    <row r="38" spans="2:13" x14ac:dyDescent="0.2">
      <c r="B38" s="23" t="str">
        <f>'Lookup Tables'!$S$1 &amp; " …………………………………………………..……………………………………………….."</f>
        <v>9 - Insurance policy document  …………………………………………………..………………………………………………..</v>
      </c>
      <c r="C38" s="3"/>
      <c r="D38" s="3"/>
      <c r="E38" s="3"/>
      <c r="F38" s="3"/>
      <c r="G38" s="3"/>
      <c r="H38" s="3"/>
      <c r="I38" s="3"/>
      <c r="J38" s="3"/>
      <c r="K38" s="4" t="str">
        <f>IF('Lookup Tables'!$S$88&gt;0, "X", "")</f>
        <v/>
      </c>
      <c r="L38" s="24" t="str">
        <f>IF(K38="X", "Encl 23", "")</f>
        <v/>
      </c>
    </row>
    <row r="39" spans="2:13" ht="15.95" customHeight="1" x14ac:dyDescent="0.2">
      <c r="B39" s="23" t="str">
        <f>'Lookup Tables'!$R$1 &amp; " __________________________________________________________________________________"</f>
        <v>9 - Other (provide details)  __________________________________________________________________________________</v>
      </c>
      <c r="C39" s="3"/>
      <c r="D39" s="3"/>
      <c r="E39" s="3"/>
      <c r="F39" s="3"/>
      <c r="G39" s="3"/>
      <c r="H39" s="3"/>
      <c r="I39" s="3"/>
      <c r="J39" s="3"/>
      <c r="K39" s="4" t="str">
        <f>IF('Lookup Tables'!$R$88&gt;0, "X", "")</f>
        <v/>
      </c>
      <c r="L39" s="24" t="str">
        <f>IF(K39="X", "Encl 24", "")</f>
        <v/>
      </c>
    </row>
    <row r="40" spans="2:13" ht="15.95" customHeight="1" x14ac:dyDescent="0.2">
      <c r="B40" s="23" t="str">
        <f>'Lookup Tables'!$U$1 &amp; " …………………………………………………..……………………………………………….."</f>
        <v>9 - Other authority (exceptional) …………………………………………………..………………………………………………..</v>
      </c>
      <c r="C40" s="3"/>
      <c r="D40" s="3"/>
      <c r="E40" s="3"/>
      <c r="F40" s="3"/>
      <c r="G40" s="3"/>
      <c r="H40" s="3"/>
      <c r="I40" s="3"/>
      <c r="J40" s="3"/>
      <c r="K40" s="4" t="str">
        <f>IF('Lookup Tables'!$U$88&gt;0, "X", "")</f>
        <v/>
      </c>
      <c r="L40" s="24" t="str">
        <f>IF(K40="X", "Encl 25", "")</f>
        <v/>
      </c>
    </row>
    <row r="41" spans="2:13" ht="15.95" customHeight="1" thickBot="1" x14ac:dyDescent="0.25">
      <c r="B41" s="25"/>
      <c r="C41" s="26"/>
      <c r="D41" s="26"/>
      <c r="E41" s="26"/>
      <c r="F41" s="26"/>
      <c r="G41" s="26"/>
      <c r="H41" s="26"/>
      <c r="I41" s="26"/>
      <c r="J41" s="26"/>
      <c r="K41" s="27"/>
      <c r="L41" s="28"/>
    </row>
    <row r="42" spans="2:13" ht="11.25" customHeight="1" x14ac:dyDescent="0.2">
      <c r="B42" s="37"/>
      <c r="C42" s="37"/>
      <c r="D42" s="37"/>
      <c r="E42" s="37"/>
      <c r="F42" s="37"/>
      <c r="G42" s="37"/>
      <c r="H42" s="37"/>
      <c r="I42" s="37"/>
      <c r="J42" s="37"/>
      <c r="K42" s="1"/>
      <c r="L42" s="1"/>
    </row>
    <row r="43" spans="2:13" ht="37.5" customHeight="1" x14ac:dyDescent="0.2">
      <c r="B43" s="56" t="s">
        <v>15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2:13" ht="46.5" customHeight="1" x14ac:dyDescent="0.2">
      <c r="B44" s="76" t="s">
        <v>16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2:13" ht="21.75" customHeight="1" x14ac:dyDescent="0.2">
      <c r="B45" s="45" t="s">
        <v>17</v>
      </c>
      <c r="C45" s="45"/>
      <c r="D45" s="64"/>
      <c r="E45" s="65"/>
      <c r="F45" s="65"/>
      <c r="G45" s="66"/>
      <c r="H45" s="35"/>
      <c r="I45" s="67" t="s">
        <v>18</v>
      </c>
      <c r="J45" s="68"/>
      <c r="K45" s="68"/>
      <c r="L45" s="69"/>
    </row>
    <row r="46" spans="2:13" ht="6.75" customHeight="1" x14ac:dyDescent="0.2">
      <c r="B46" s="3"/>
      <c r="C46" s="3"/>
      <c r="D46" s="3"/>
      <c r="E46" s="3"/>
      <c r="F46" s="3"/>
      <c r="G46" s="3"/>
      <c r="H46" s="3"/>
      <c r="I46" s="70"/>
      <c r="J46" s="71"/>
      <c r="K46" s="71"/>
      <c r="L46" s="72"/>
    </row>
    <row r="47" spans="2:13" ht="30.75" customHeight="1" x14ac:dyDescent="0.2">
      <c r="B47" s="45" t="s">
        <v>19</v>
      </c>
      <c r="C47" s="45"/>
      <c r="D47" s="61"/>
      <c r="E47" s="62"/>
      <c r="F47" s="62"/>
      <c r="G47" s="63"/>
      <c r="H47" s="3"/>
      <c r="I47" s="73"/>
      <c r="J47" s="74"/>
      <c r="K47" s="74"/>
      <c r="L47" s="75"/>
    </row>
    <row r="48" spans="2:13" ht="20.100000000000001" customHeight="1" x14ac:dyDescent="0.2">
      <c r="B48" s="60" t="s">
        <v>20</v>
      </c>
      <c r="C48" s="60"/>
      <c r="D48" s="60"/>
      <c r="E48" s="60"/>
      <c r="F48" s="60"/>
      <c r="G48" s="60"/>
      <c r="H48" s="60"/>
      <c r="I48" s="60"/>
      <c r="J48" s="60"/>
      <c r="K48" s="1"/>
      <c r="L48" s="1"/>
    </row>
    <row r="50" spans="1:13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</sheetData>
  <sheetProtection algorithmName="SHA-512" hashValue="pb3BwP59u2Oo5oxPMPuYuJ7qWF7KO8EUcnwAEoz+isZgmBMYGku2uQ9eSIii6XsitgVQg5Obx4yCWhKixx2oEQ==" saltValue="8Cq/pmgWZjue/z/Vg4KwAA==" spinCount="100000" sheet="1" objects="1" scenarios="1" selectLockedCells="1" sort="0" autoFilter="0"/>
  <sortState xmlns:xlrd2="http://schemas.microsoft.com/office/spreadsheetml/2017/richdata2" ref="B16:K41">
    <sortCondition descending="1" ref="K16"/>
    <sortCondition ref="B12"/>
  </sortState>
  <mergeCells count="27">
    <mergeCell ref="B9:D9"/>
    <mergeCell ref="B43:L43"/>
    <mergeCell ref="I4:J4"/>
    <mergeCell ref="G4:H4"/>
    <mergeCell ref="B48:J48"/>
    <mergeCell ref="D47:G47"/>
    <mergeCell ref="B45:C45"/>
    <mergeCell ref="D45:G45"/>
    <mergeCell ref="I45:L47"/>
    <mergeCell ref="B44:L44"/>
    <mergeCell ref="B8:D8"/>
    <mergeCell ref="A1:M1"/>
    <mergeCell ref="A50:M50"/>
    <mergeCell ref="B10:D10"/>
    <mergeCell ref="E10:G10"/>
    <mergeCell ref="B12:D12"/>
    <mergeCell ref="E12:G12"/>
    <mergeCell ref="D11:E11"/>
    <mergeCell ref="F11:G11"/>
    <mergeCell ref="B47:C47"/>
    <mergeCell ref="B2:L2"/>
    <mergeCell ref="B14:L14"/>
    <mergeCell ref="B6:L6"/>
    <mergeCell ref="J11:K11"/>
    <mergeCell ref="B11:C11"/>
    <mergeCell ref="H11:I11"/>
    <mergeCell ref="E8:G8"/>
  </mergeCells>
  <phoneticPr fontId="2" type="noConversion"/>
  <conditionalFormatting sqref="B16:K41">
    <cfRule type="expression" dxfId="0" priority="1" stopIfTrue="1">
      <formula>$K16&lt;&gt;"X"</formula>
    </cfRule>
  </conditionalFormatting>
  <dataValidations count="2">
    <dataValidation type="list" allowBlank="1" showInputMessage="1" showErrorMessage="1" sqref="J12 L12" xr:uid="{00000000-0002-0000-0000-000000000000}">
      <formula1>"Y, N"</formula1>
    </dataValidation>
    <dataValidation type="list" allowBlank="1" showInputMessage="1" showErrorMessage="1" sqref="B12 B8:G8 B10:G10 E12:G12" xr:uid="{00000000-0002-0000-0000-000001000000}">
      <formula1>ClaimsList</formula1>
    </dataValidation>
  </dataValidations>
  <pageMargins left="0.15748031496062992" right="0.15748031496062992" top="1.0826771653543308" bottom="0.39370078740157483" header="0.51181102362204722" footer="0.51181102362204722"/>
  <pageSetup paperSize="9" scale="90" orientation="portrait" r:id="rId1"/>
  <headerFooter alignWithMargins="0">
    <oddHeader xml:space="preserve">&amp;CPROTECT-PERSONAL DATA&amp;R
APPENDIX 1 TO ANNEX  A 
 TO UNIT ADMINISTRATION MANUAL  CHAP 33
</oddHeader>
    <oddFooter>&amp;CPROTECT-PERSONAL DATA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 filterMode="1"/>
  <dimension ref="A1:Z88"/>
  <sheetViews>
    <sheetView workbookViewId="0">
      <pane ySplit="1" topLeftCell="A50" activePane="bottomLeft" state="frozen"/>
      <selection pane="bottomLeft" activeCell="W88" sqref="W88"/>
    </sheetView>
  </sheetViews>
  <sheetFormatPr defaultRowHeight="12.75" x14ac:dyDescent="0.2"/>
  <cols>
    <col min="1" max="1" width="65.42578125" bestFit="1" customWidth="1"/>
    <col min="2" max="23" width="4" style="15" customWidth="1"/>
    <col min="24" max="24" width="4" customWidth="1"/>
  </cols>
  <sheetData>
    <row r="1" spans="1:26" ht="177.75" x14ac:dyDescent="0.2">
      <c r="A1" s="17" t="s">
        <v>21</v>
      </c>
      <c r="B1" s="31" t="s">
        <v>22</v>
      </c>
      <c r="C1" s="32" t="s">
        <v>23</v>
      </c>
      <c r="D1" s="31" t="s">
        <v>24</v>
      </c>
      <c r="E1" s="32" t="s">
        <v>25</v>
      </c>
      <c r="F1" s="31" t="s">
        <v>26</v>
      </c>
      <c r="G1" s="32" t="s">
        <v>27</v>
      </c>
      <c r="H1" s="31" t="s">
        <v>28</v>
      </c>
      <c r="I1" s="32" t="s">
        <v>29</v>
      </c>
      <c r="J1" s="31" t="s">
        <v>30</v>
      </c>
      <c r="K1" s="32" t="s">
        <v>31</v>
      </c>
      <c r="L1" s="31" t="s">
        <v>32</v>
      </c>
      <c r="M1" s="32" t="s">
        <v>33</v>
      </c>
      <c r="N1" s="31" t="s">
        <v>34</v>
      </c>
      <c r="O1" s="32" t="s">
        <v>35</v>
      </c>
      <c r="P1" s="31" t="s">
        <v>36</v>
      </c>
      <c r="Q1" s="32" t="s">
        <v>37</v>
      </c>
      <c r="R1" s="31" t="s">
        <v>38</v>
      </c>
      <c r="S1" s="32" t="s">
        <v>39</v>
      </c>
      <c r="T1" s="31" t="s">
        <v>40</v>
      </c>
      <c r="U1" s="32" t="s">
        <v>41</v>
      </c>
      <c r="V1" s="31" t="s">
        <v>42</v>
      </c>
      <c r="W1" s="32" t="s">
        <v>43</v>
      </c>
      <c r="X1" s="16"/>
      <c r="Y1" s="16"/>
      <c r="Z1" s="16"/>
    </row>
    <row r="2" spans="1:26" hidden="1" x14ac:dyDescent="0.2">
      <c r="A2" s="18" t="s">
        <v>6</v>
      </c>
      <c r="B2" s="29" t="s">
        <v>9</v>
      </c>
      <c r="C2" s="30" t="s">
        <v>9</v>
      </c>
      <c r="D2" s="29" t="s">
        <v>9</v>
      </c>
      <c r="E2" s="30"/>
      <c r="F2" s="29"/>
      <c r="G2" s="30"/>
      <c r="H2" s="29"/>
      <c r="I2" s="30"/>
      <c r="J2" s="29"/>
      <c r="K2" s="30"/>
      <c r="L2" s="29"/>
      <c r="M2" s="30"/>
      <c r="N2" s="29"/>
      <c r="O2" s="30"/>
      <c r="P2" s="29"/>
      <c r="Q2" s="30"/>
      <c r="R2" s="29" t="s">
        <v>9</v>
      </c>
      <c r="S2" s="30"/>
      <c r="T2" s="29"/>
      <c r="U2" s="30"/>
      <c r="V2" s="29">
        <f t="shared" ref="V2:V33" si="0">COUNTIF(B2:U2, "X")</f>
        <v>4</v>
      </c>
      <c r="W2" s="30" t="str">
        <f>IF(CoverSheet!$B$8='Lookup Tables'!A2,'Lookup Tables'!V2,IF(CoverSheet!$E$8='Lookup Tables'!A2,'Lookup Tables'!V2,IF(CoverSheet!$B$10='Lookup Tables'!A2,'Lookup Tables'!V2,IF(CoverSheet!$E$10='Lookup Tables'!A2,'Lookup Tables'!V2,IF(CoverSheet!$B$12='Lookup Tables'!A2,'Lookup Tables'!V2,IF(CoverSheet!$E$12='Lookup Tables'!A2,'Lookup Tables'!V2,""))))))</f>
        <v/>
      </c>
    </row>
    <row r="3" spans="1:26" hidden="1" x14ac:dyDescent="0.2">
      <c r="A3" s="18" t="s">
        <v>44</v>
      </c>
      <c r="B3" s="29"/>
      <c r="C3" s="30"/>
      <c r="D3" s="29"/>
      <c r="E3" s="30" t="s">
        <v>9</v>
      </c>
      <c r="F3" s="29" t="s">
        <v>9</v>
      </c>
      <c r="G3" s="30" t="s">
        <v>9</v>
      </c>
      <c r="H3" s="29" t="s">
        <v>9</v>
      </c>
      <c r="I3" s="30"/>
      <c r="J3" s="29"/>
      <c r="K3" s="30"/>
      <c r="L3" s="29"/>
      <c r="M3" s="30"/>
      <c r="N3" s="29"/>
      <c r="O3" s="30"/>
      <c r="P3" s="29"/>
      <c r="Q3" s="30"/>
      <c r="R3" s="29" t="s">
        <v>9</v>
      </c>
      <c r="S3" s="30"/>
      <c r="T3" s="29"/>
      <c r="U3" s="30"/>
      <c r="V3" s="29">
        <f t="shared" si="0"/>
        <v>5</v>
      </c>
      <c r="W3" s="30" t="str">
        <f>IF(CoverSheet!$B$8='Lookup Tables'!A3,'Lookup Tables'!V3,IF(CoverSheet!$E$8='Lookup Tables'!A3,'Lookup Tables'!V3,IF(CoverSheet!$B$10='Lookup Tables'!A3,'Lookup Tables'!V3,IF(CoverSheet!$E$10='Lookup Tables'!A3,'Lookup Tables'!V3,IF(CoverSheet!$B$12='Lookup Tables'!A3,'Lookup Tables'!V3,IF(CoverSheet!$E$12='Lookup Tables'!A3,'Lookup Tables'!V3,""))))))</f>
        <v/>
      </c>
    </row>
    <row r="4" spans="1:26" hidden="1" x14ac:dyDescent="0.2">
      <c r="A4" s="18" t="s">
        <v>45</v>
      </c>
      <c r="B4" s="29"/>
      <c r="C4" s="30"/>
      <c r="D4" s="29"/>
      <c r="E4" s="30"/>
      <c r="F4" s="29" t="s">
        <v>9</v>
      </c>
      <c r="G4" s="30"/>
      <c r="H4" s="29"/>
      <c r="I4" s="30"/>
      <c r="J4" s="29"/>
      <c r="K4" s="30"/>
      <c r="L4" s="29"/>
      <c r="M4" s="30"/>
      <c r="N4" s="29"/>
      <c r="O4" s="30"/>
      <c r="P4" s="29"/>
      <c r="Q4" s="30"/>
      <c r="R4" s="29" t="s">
        <v>9</v>
      </c>
      <c r="S4" s="30"/>
      <c r="T4" s="29"/>
      <c r="U4" s="30"/>
      <c r="V4" s="29">
        <f t="shared" si="0"/>
        <v>2</v>
      </c>
      <c r="W4" s="30" t="str">
        <f>IF(CoverSheet!$B$8='Lookup Tables'!A4,'Lookup Tables'!V4,IF(CoverSheet!$E$8='Lookup Tables'!A4,'Lookup Tables'!V4,IF(CoverSheet!$B$10='Lookup Tables'!A4,'Lookup Tables'!V4,IF(CoverSheet!$E$10='Lookup Tables'!A4,'Lookup Tables'!V4,IF(CoverSheet!$B$12='Lookup Tables'!A4,'Lookup Tables'!V4,IF(CoverSheet!$E$12='Lookup Tables'!A4,'Lookup Tables'!V4,""))))))</f>
        <v/>
      </c>
    </row>
    <row r="5" spans="1:26" hidden="1" x14ac:dyDescent="0.2">
      <c r="A5" s="18" t="s">
        <v>46</v>
      </c>
      <c r="B5" s="29"/>
      <c r="C5" s="30"/>
      <c r="D5" s="29"/>
      <c r="E5" s="30"/>
      <c r="F5" s="29"/>
      <c r="G5" s="30"/>
      <c r="H5" s="29" t="s">
        <v>9</v>
      </c>
      <c r="I5" s="30" t="s">
        <v>9</v>
      </c>
      <c r="J5" s="29"/>
      <c r="K5" s="30"/>
      <c r="L5" s="29"/>
      <c r="M5" s="30"/>
      <c r="N5" s="29"/>
      <c r="O5" s="30"/>
      <c r="P5" s="29"/>
      <c r="Q5" s="30"/>
      <c r="R5" s="29" t="s">
        <v>9</v>
      </c>
      <c r="S5" s="30"/>
      <c r="T5" s="29"/>
      <c r="U5" s="30"/>
      <c r="V5" s="29">
        <f t="shared" si="0"/>
        <v>3</v>
      </c>
      <c r="W5" s="30" t="str">
        <f>IF(CoverSheet!$B$8='Lookup Tables'!A5,'Lookup Tables'!V5,IF(CoverSheet!$E$8='Lookup Tables'!A5,'Lookup Tables'!V5,IF(CoverSheet!$B$10='Lookup Tables'!A5,'Lookup Tables'!V5,IF(CoverSheet!$E$10='Lookup Tables'!A5,'Lookup Tables'!V5,IF(CoverSheet!$B$12='Lookup Tables'!A5,'Lookup Tables'!V5,IF(CoverSheet!$E$12='Lookup Tables'!A5,'Lookup Tables'!V5,""))))))</f>
        <v/>
      </c>
    </row>
    <row r="6" spans="1:26" hidden="1" x14ac:dyDescent="0.2">
      <c r="A6" s="18" t="s">
        <v>47</v>
      </c>
      <c r="B6" s="29"/>
      <c r="C6" s="30"/>
      <c r="D6" s="29"/>
      <c r="E6" s="30"/>
      <c r="F6" s="29"/>
      <c r="G6" s="30"/>
      <c r="H6" s="29"/>
      <c r="I6" s="30"/>
      <c r="J6" s="29"/>
      <c r="K6" s="30" t="s">
        <v>9</v>
      </c>
      <c r="L6" s="29" t="s">
        <v>9</v>
      </c>
      <c r="M6" s="30"/>
      <c r="N6" s="29"/>
      <c r="O6" s="30"/>
      <c r="P6" s="29"/>
      <c r="Q6" s="30"/>
      <c r="R6" s="29" t="s">
        <v>9</v>
      </c>
      <c r="S6" s="30"/>
      <c r="T6" s="29"/>
      <c r="U6" s="30"/>
      <c r="V6" s="29">
        <f t="shared" si="0"/>
        <v>3</v>
      </c>
      <c r="W6" s="30" t="str">
        <f>IF(CoverSheet!$B$8='Lookup Tables'!A6,'Lookup Tables'!V6,IF(CoverSheet!$E$8='Lookup Tables'!A6,'Lookup Tables'!V6,IF(CoverSheet!$B$10='Lookup Tables'!A6,'Lookup Tables'!V6,IF(CoverSheet!$E$10='Lookup Tables'!A6,'Lookup Tables'!V6,IF(CoverSheet!$B$12='Lookup Tables'!A6,'Lookup Tables'!V6,IF(CoverSheet!$E$12='Lookup Tables'!A6,'Lookup Tables'!V6,""))))))</f>
        <v/>
      </c>
    </row>
    <row r="7" spans="1:26" hidden="1" x14ac:dyDescent="0.2">
      <c r="A7" s="18" t="s">
        <v>48</v>
      </c>
      <c r="B7" s="29"/>
      <c r="C7" s="30"/>
      <c r="D7" s="29"/>
      <c r="E7" s="30"/>
      <c r="F7" s="29"/>
      <c r="G7" s="30"/>
      <c r="H7" s="29"/>
      <c r="I7" s="30"/>
      <c r="J7" s="29"/>
      <c r="K7" s="30"/>
      <c r="L7" s="29"/>
      <c r="M7" s="30"/>
      <c r="N7" s="29"/>
      <c r="O7" s="30"/>
      <c r="P7" s="29"/>
      <c r="Q7" s="30"/>
      <c r="R7" s="29" t="s">
        <v>9</v>
      </c>
      <c r="S7" s="30"/>
      <c r="T7" s="29"/>
      <c r="U7" s="30"/>
      <c r="V7" s="29">
        <f t="shared" si="0"/>
        <v>1</v>
      </c>
      <c r="W7" s="30" t="str">
        <f>IF(CoverSheet!$B$8='Lookup Tables'!A7,'Lookup Tables'!V7,IF(CoverSheet!$E$8='Lookup Tables'!A7,'Lookup Tables'!V7,IF(CoverSheet!$B$10='Lookup Tables'!A7,'Lookup Tables'!V7,IF(CoverSheet!$E$10='Lookup Tables'!A7,'Lookup Tables'!V7,IF(CoverSheet!$B$12='Lookup Tables'!A7,'Lookup Tables'!V7,IF(CoverSheet!$E$12='Lookup Tables'!A7,'Lookup Tables'!V7,""))))))</f>
        <v/>
      </c>
    </row>
    <row r="8" spans="1:26" hidden="1" x14ac:dyDescent="0.2">
      <c r="A8" s="18" t="s">
        <v>49</v>
      </c>
      <c r="B8" s="29"/>
      <c r="C8" s="30"/>
      <c r="D8" s="29"/>
      <c r="E8" s="30"/>
      <c r="F8" s="29"/>
      <c r="G8" s="30"/>
      <c r="H8" s="29"/>
      <c r="I8" s="30"/>
      <c r="J8" s="29"/>
      <c r="K8" s="30"/>
      <c r="L8" s="29"/>
      <c r="M8" s="30"/>
      <c r="N8" s="29"/>
      <c r="O8" s="30"/>
      <c r="P8" s="29"/>
      <c r="Q8" s="30"/>
      <c r="R8" s="29" t="s">
        <v>9</v>
      </c>
      <c r="S8" s="30"/>
      <c r="T8" s="29"/>
      <c r="U8" s="30"/>
      <c r="V8" s="29">
        <f t="shared" si="0"/>
        <v>1</v>
      </c>
      <c r="W8" s="30" t="str">
        <f>IF(CoverSheet!$B$8='Lookup Tables'!A8,'Lookup Tables'!V8,IF(CoverSheet!$E$8='Lookup Tables'!A8,'Lookup Tables'!V8,IF(CoverSheet!$B$10='Lookup Tables'!A8,'Lookup Tables'!V8,IF(CoverSheet!$E$10='Lookup Tables'!A8,'Lookup Tables'!V8,IF(CoverSheet!$B$12='Lookup Tables'!A8,'Lookup Tables'!V8,IF(CoverSheet!$E$12='Lookup Tables'!A8,'Lookup Tables'!V8,""))))))</f>
        <v/>
      </c>
    </row>
    <row r="9" spans="1:26" hidden="1" x14ac:dyDescent="0.2">
      <c r="A9" s="18" t="s">
        <v>50</v>
      </c>
      <c r="B9" s="29"/>
      <c r="C9" s="30"/>
      <c r="D9" s="29"/>
      <c r="E9" s="30"/>
      <c r="F9" s="29"/>
      <c r="G9" s="30"/>
      <c r="H9" s="29"/>
      <c r="I9" s="30"/>
      <c r="J9" s="29" t="s">
        <v>9</v>
      </c>
      <c r="K9" s="30"/>
      <c r="L9" s="29"/>
      <c r="M9" s="30"/>
      <c r="N9" s="29"/>
      <c r="O9" s="30"/>
      <c r="P9" s="29"/>
      <c r="Q9" s="30"/>
      <c r="R9" s="29" t="s">
        <v>9</v>
      </c>
      <c r="S9" s="30"/>
      <c r="T9" s="29"/>
      <c r="U9" s="30"/>
      <c r="V9" s="29">
        <f t="shared" si="0"/>
        <v>2</v>
      </c>
      <c r="W9" s="30" t="str">
        <f>IF(CoverSheet!$B$8='Lookup Tables'!A9,'Lookup Tables'!V9,IF(CoverSheet!$E$8='Lookup Tables'!A9,'Lookup Tables'!V9,IF(CoverSheet!$B$10='Lookup Tables'!A9,'Lookup Tables'!V9,IF(CoverSheet!$E$10='Lookup Tables'!A9,'Lookup Tables'!V9,IF(CoverSheet!$B$12='Lookup Tables'!A9,'Lookup Tables'!V9,IF(CoverSheet!$E$12='Lookup Tables'!A9,'Lookup Tables'!V9,""))))))</f>
        <v/>
      </c>
    </row>
    <row r="10" spans="1:26" hidden="1" x14ac:dyDescent="0.2">
      <c r="A10" s="18" t="s">
        <v>51</v>
      </c>
      <c r="B10" s="29"/>
      <c r="C10" s="30"/>
      <c r="D10" s="29"/>
      <c r="E10" s="30"/>
      <c r="F10" s="29"/>
      <c r="G10" s="30"/>
      <c r="H10" s="29"/>
      <c r="I10" s="30"/>
      <c r="J10" s="29" t="s">
        <v>9</v>
      </c>
      <c r="K10" s="30"/>
      <c r="L10" s="29"/>
      <c r="M10" s="30"/>
      <c r="N10" s="29"/>
      <c r="O10" s="30"/>
      <c r="P10" s="29"/>
      <c r="Q10" s="30"/>
      <c r="R10" s="29" t="s">
        <v>9</v>
      </c>
      <c r="S10" s="30"/>
      <c r="T10" s="29"/>
      <c r="U10" s="30"/>
      <c r="V10" s="29">
        <f t="shared" si="0"/>
        <v>2</v>
      </c>
      <c r="W10" s="30" t="str">
        <f>IF(CoverSheet!$B$8='Lookup Tables'!A10,'Lookup Tables'!V10,IF(CoverSheet!$E$8='Lookup Tables'!A10,'Lookup Tables'!V10,IF(CoverSheet!$B$10='Lookup Tables'!A10,'Lookup Tables'!V10,IF(CoverSheet!$E$10='Lookup Tables'!A10,'Lookup Tables'!V10,IF(CoverSheet!$B$12='Lookup Tables'!A10,'Lookup Tables'!V10,IF(CoverSheet!$E$12='Lookup Tables'!A10,'Lookup Tables'!V10,""))))))</f>
        <v/>
      </c>
    </row>
    <row r="11" spans="1:26" hidden="1" x14ac:dyDescent="0.2">
      <c r="A11" s="18" t="s">
        <v>52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 t="s">
        <v>9</v>
      </c>
      <c r="O11" s="30"/>
      <c r="P11" s="29"/>
      <c r="Q11" s="30"/>
      <c r="R11" s="29" t="s">
        <v>9</v>
      </c>
      <c r="S11" s="30"/>
      <c r="T11" s="29"/>
      <c r="U11" s="30"/>
      <c r="V11" s="29">
        <f t="shared" si="0"/>
        <v>2</v>
      </c>
      <c r="W11" s="30" t="str">
        <f>IF(CoverSheet!$B$8='Lookup Tables'!A11,'Lookup Tables'!V11,IF(CoverSheet!$E$8='Lookup Tables'!A11,'Lookup Tables'!V11,IF(CoverSheet!$B$10='Lookup Tables'!A11,'Lookup Tables'!V11,IF(CoverSheet!$E$10='Lookup Tables'!A11,'Lookup Tables'!V11,IF(CoverSheet!$B$12='Lookup Tables'!A11,'Lookup Tables'!V11,IF(CoverSheet!$E$12='Lookup Tables'!A11,'Lookup Tables'!V11,""))))))</f>
        <v/>
      </c>
    </row>
    <row r="12" spans="1:26" hidden="1" x14ac:dyDescent="0.2">
      <c r="A12" s="18" t="s">
        <v>53</v>
      </c>
      <c r="B12" s="29"/>
      <c r="C12" s="30"/>
      <c r="D12" s="29"/>
      <c r="E12" s="30"/>
      <c r="F12" s="29"/>
      <c r="G12" s="30"/>
      <c r="H12" s="29"/>
      <c r="I12" s="30"/>
      <c r="J12" s="29"/>
      <c r="K12" s="30"/>
      <c r="L12" s="29"/>
      <c r="M12" s="30"/>
      <c r="N12" s="29" t="s">
        <v>9</v>
      </c>
      <c r="O12" s="30"/>
      <c r="P12" s="29"/>
      <c r="Q12" s="30"/>
      <c r="R12" s="29" t="s">
        <v>9</v>
      </c>
      <c r="S12" s="30"/>
      <c r="T12" s="29"/>
      <c r="U12" s="30"/>
      <c r="V12" s="29">
        <f t="shared" si="0"/>
        <v>2</v>
      </c>
      <c r="W12" s="30" t="str">
        <f>IF(CoverSheet!$B$8='Lookup Tables'!A12,'Lookup Tables'!V12,IF(CoverSheet!$E$8='Lookup Tables'!A12,'Lookup Tables'!V12,IF(CoverSheet!$B$10='Lookup Tables'!A12,'Lookup Tables'!V12,IF(CoverSheet!$E$10='Lookup Tables'!A12,'Lookup Tables'!V12,IF(CoverSheet!$B$12='Lookup Tables'!A12,'Lookup Tables'!V12,IF(CoverSheet!$E$12='Lookup Tables'!A12,'Lookup Tables'!V12,""))))))</f>
        <v/>
      </c>
    </row>
    <row r="13" spans="1:26" hidden="1" x14ac:dyDescent="0.2">
      <c r="A13" s="18" t="s">
        <v>54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 t="s">
        <v>9</v>
      </c>
      <c r="O13" s="30"/>
      <c r="P13" s="29"/>
      <c r="Q13" s="30"/>
      <c r="R13" s="29" t="s">
        <v>9</v>
      </c>
      <c r="S13" s="30"/>
      <c r="T13" s="29"/>
      <c r="U13" s="30"/>
      <c r="V13" s="29">
        <f t="shared" si="0"/>
        <v>2</v>
      </c>
      <c r="W13" s="30" t="str">
        <f>IF(CoverSheet!$B$8='Lookup Tables'!A13,'Lookup Tables'!V13,IF(CoverSheet!$E$8='Lookup Tables'!A13,'Lookup Tables'!V13,IF(CoverSheet!$B$10='Lookup Tables'!A13,'Lookup Tables'!V13,IF(CoverSheet!$E$10='Lookup Tables'!A13,'Lookup Tables'!V13,IF(CoverSheet!$B$12='Lookup Tables'!A13,'Lookup Tables'!V13,IF(CoverSheet!$E$12='Lookup Tables'!A13,'Lookup Tables'!V13,""))))))</f>
        <v/>
      </c>
    </row>
    <row r="14" spans="1:26" hidden="1" x14ac:dyDescent="0.2">
      <c r="A14" s="18" t="s">
        <v>55</v>
      </c>
      <c r="B14" s="29"/>
      <c r="C14" s="30"/>
      <c r="D14" s="29"/>
      <c r="E14" s="30"/>
      <c r="F14" s="29"/>
      <c r="G14" s="30"/>
      <c r="H14" s="29"/>
      <c r="I14" s="30"/>
      <c r="J14" s="29"/>
      <c r="K14" s="30"/>
      <c r="L14" s="29"/>
      <c r="M14" s="30"/>
      <c r="N14" s="29" t="s">
        <v>9</v>
      </c>
      <c r="O14" s="30"/>
      <c r="P14" s="29"/>
      <c r="Q14" s="30"/>
      <c r="R14" s="29" t="s">
        <v>9</v>
      </c>
      <c r="S14" s="30"/>
      <c r="T14" s="29"/>
      <c r="U14" s="30"/>
      <c r="V14" s="29">
        <f t="shared" si="0"/>
        <v>2</v>
      </c>
      <c r="W14" s="30" t="str">
        <f>IF(CoverSheet!$B$8='Lookup Tables'!A14,'Lookup Tables'!V14,IF(CoverSheet!$E$8='Lookup Tables'!A14,'Lookup Tables'!V14,IF(CoverSheet!$B$10='Lookup Tables'!A14,'Lookup Tables'!V14,IF(CoverSheet!$E$10='Lookup Tables'!A14,'Lookup Tables'!V14,IF(CoverSheet!$B$12='Lookup Tables'!A14,'Lookup Tables'!V14,IF(CoverSheet!$E$12='Lookup Tables'!A14,'Lookup Tables'!V14,""))))))</f>
        <v/>
      </c>
    </row>
    <row r="15" spans="1:26" hidden="1" x14ac:dyDescent="0.2">
      <c r="A15" s="18" t="s">
        <v>56</v>
      </c>
      <c r="B15" s="29"/>
      <c r="C15" s="30"/>
      <c r="D15" s="29"/>
      <c r="E15" s="30"/>
      <c r="F15" s="29"/>
      <c r="G15" s="30"/>
      <c r="H15" s="29"/>
      <c r="I15" s="30"/>
      <c r="J15" s="29"/>
      <c r="K15" s="30"/>
      <c r="L15" s="29"/>
      <c r="M15" s="30"/>
      <c r="N15" s="29" t="s">
        <v>9</v>
      </c>
      <c r="O15" s="30"/>
      <c r="P15" s="29"/>
      <c r="Q15" s="30"/>
      <c r="R15" s="29" t="s">
        <v>9</v>
      </c>
      <c r="S15" s="30"/>
      <c r="T15" s="29"/>
      <c r="U15" s="30"/>
      <c r="V15" s="29">
        <f t="shared" si="0"/>
        <v>2</v>
      </c>
      <c r="W15" s="30" t="str">
        <f>IF(CoverSheet!$B$8='Lookup Tables'!A15,'Lookup Tables'!V15,IF(CoverSheet!$E$8='Lookup Tables'!A15,'Lookup Tables'!V15,IF(CoverSheet!$B$10='Lookup Tables'!A15,'Lookup Tables'!V15,IF(CoverSheet!$E$10='Lookup Tables'!A15,'Lookup Tables'!V15,IF(CoverSheet!$B$12='Lookup Tables'!A15,'Lookup Tables'!V15,IF(CoverSheet!$E$12='Lookup Tables'!A15,'Lookup Tables'!V15,""))))))</f>
        <v/>
      </c>
    </row>
    <row r="16" spans="1:26" hidden="1" x14ac:dyDescent="0.2">
      <c r="A16" s="18" t="s">
        <v>57</v>
      </c>
      <c r="B16" s="29"/>
      <c r="C16" s="30"/>
      <c r="D16" s="29"/>
      <c r="E16" s="30"/>
      <c r="F16" s="29"/>
      <c r="G16" s="30"/>
      <c r="H16" s="29"/>
      <c r="I16" s="30"/>
      <c r="J16" s="29"/>
      <c r="K16" s="30"/>
      <c r="L16" s="29"/>
      <c r="M16" s="30"/>
      <c r="N16" s="29" t="s">
        <v>9</v>
      </c>
      <c r="O16" s="30"/>
      <c r="P16" s="29"/>
      <c r="Q16" s="30"/>
      <c r="R16" s="29" t="s">
        <v>9</v>
      </c>
      <c r="S16" s="30"/>
      <c r="T16" s="29"/>
      <c r="U16" s="30"/>
      <c r="V16" s="29">
        <f t="shared" si="0"/>
        <v>2</v>
      </c>
      <c r="W16" s="30" t="str">
        <f>IF(CoverSheet!$B$8='Lookup Tables'!A16,'Lookup Tables'!V16,IF(CoverSheet!$E$8='Lookup Tables'!A16,'Lookup Tables'!V16,IF(CoverSheet!$B$10='Lookup Tables'!A16,'Lookup Tables'!V16,IF(CoverSheet!$E$10='Lookup Tables'!A16,'Lookup Tables'!V16,IF(CoverSheet!$B$12='Lookup Tables'!A16,'Lookup Tables'!V16,IF(CoverSheet!$E$12='Lookup Tables'!A16,'Lookup Tables'!V16,""))))))</f>
        <v/>
      </c>
    </row>
    <row r="17" spans="1:23" hidden="1" x14ac:dyDescent="0.2">
      <c r="A17" s="18" t="s">
        <v>58</v>
      </c>
      <c r="B17" s="29"/>
      <c r="C17" s="30"/>
      <c r="D17" s="29"/>
      <c r="E17" s="30"/>
      <c r="F17" s="29"/>
      <c r="G17" s="30"/>
      <c r="H17" s="29"/>
      <c r="I17" s="30"/>
      <c r="J17" s="29"/>
      <c r="K17" s="30"/>
      <c r="L17" s="29"/>
      <c r="M17" s="30"/>
      <c r="N17" s="29" t="s">
        <v>9</v>
      </c>
      <c r="O17" s="30"/>
      <c r="P17" s="29"/>
      <c r="Q17" s="30"/>
      <c r="R17" s="29" t="s">
        <v>9</v>
      </c>
      <c r="S17" s="30"/>
      <c r="T17" s="29"/>
      <c r="U17" s="30"/>
      <c r="V17" s="29">
        <f t="shared" si="0"/>
        <v>2</v>
      </c>
      <c r="W17" s="30" t="str">
        <f>IF(CoverSheet!$B$8='Lookup Tables'!A17,'Lookup Tables'!V17,IF(CoverSheet!$E$8='Lookup Tables'!A17,'Lookup Tables'!V17,IF(CoverSheet!$B$10='Lookup Tables'!A17,'Lookup Tables'!V17,IF(CoverSheet!$E$10='Lookup Tables'!A17,'Lookup Tables'!V17,IF(CoverSheet!$B$12='Lookup Tables'!A17,'Lookup Tables'!V17,IF(CoverSheet!$E$12='Lookup Tables'!A17,'Lookup Tables'!V17,""))))))</f>
        <v/>
      </c>
    </row>
    <row r="18" spans="1:23" hidden="1" x14ac:dyDescent="0.2">
      <c r="A18" s="18" t="s">
        <v>59</v>
      </c>
      <c r="B18" s="29"/>
      <c r="C18" s="30"/>
      <c r="D18" s="29"/>
      <c r="E18" s="30"/>
      <c r="F18" s="29"/>
      <c r="G18" s="30"/>
      <c r="H18" s="29"/>
      <c r="I18" s="30"/>
      <c r="J18" s="29"/>
      <c r="K18" s="30"/>
      <c r="L18" s="29"/>
      <c r="M18" s="30"/>
      <c r="N18" s="29" t="s">
        <v>9</v>
      </c>
      <c r="O18" s="30"/>
      <c r="P18" s="29"/>
      <c r="Q18" s="30"/>
      <c r="R18" s="29" t="s">
        <v>9</v>
      </c>
      <c r="S18" s="30"/>
      <c r="T18" s="29"/>
      <c r="U18" s="30"/>
      <c r="V18" s="29">
        <f t="shared" si="0"/>
        <v>2</v>
      </c>
      <c r="W18" s="30" t="str">
        <f>IF(CoverSheet!$B$8='Lookup Tables'!A18,'Lookup Tables'!V18,IF(CoverSheet!$E$8='Lookup Tables'!A18,'Lookup Tables'!V18,IF(CoverSheet!$B$10='Lookup Tables'!A18,'Lookup Tables'!V18,IF(CoverSheet!$E$10='Lookup Tables'!A18,'Lookup Tables'!V18,IF(CoverSheet!$B$12='Lookup Tables'!A18,'Lookup Tables'!V18,IF(CoverSheet!$E$12='Lookup Tables'!A18,'Lookup Tables'!V18,""))))))</f>
        <v/>
      </c>
    </row>
    <row r="19" spans="1:23" hidden="1" x14ac:dyDescent="0.2">
      <c r="A19" s="18" t="s">
        <v>60</v>
      </c>
      <c r="B19" s="29" t="s">
        <v>9</v>
      </c>
      <c r="C19" s="30"/>
      <c r="D19" s="29"/>
      <c r="E19" s="30"/>
      <c r="F19" s="29"/>
      <c r="G19" s="30"/>
      <c r="H19" s="29"/>
      <c r="I19" s="30"/>
      <c r="J19" s="29"/>
      <c r="K19" s="30"/>
      <c r="L19" s="29"/>
      <c r="M19" s="30"/>
      <c r="N19" s="29" t="s">
        <v>9</v>
      </c>
      <c r="O19" s="30"/>
      <c r="P19" s="29"/>
      <c r="Q19" s="30"/>
      <c r="R19" s="29" t="s">
        <v>9</v>
      </c>
      <c r="S19" s="30"/>
      <c r="T19" s="29"/>
      <c r="U19" s="30"/>
      <c r="V19" s="29">
        <f t="shared" si="0"/>
        <v>3</v>
      </c>
      <c r="W19" s="30" t="str">
        <f>IF(CoverSheet!$B$8='Lookup Tables'!A19,'Lookup Tables'!V19,IF(CoverSheet!$E$8='Lookup Tables'!A19,'Lookup Tables'!V19,IF(CoverSheet!$B$10='Lookup Tables'!A19,'Lookup Tables'!V19,IF(CoverSheet!$E$10='Lookup Tables'!A19,'Lookup Tables'!V19,IF(CoverSheet!$B$12='Lookup Tables'!A19,'Lookup Tables'!V19,IF(CoverSheet!$E$12='Lookup Tables'!A19,'Lookup Tables'!V19,""))))))</f>
        <v/>
      </c>
    </row>
    <row r="20" spans="1:23" hidden="1" x14ac:dyDescent="0.2">
      <c r="A20" s="18" t="s">
        <v>61</v>
      </c>
      <c r="B20" s="29"/>
      <c r="C20" s="30"/>
      <c r="D20" s="29"/>
      <c r="E20" s="30"/>
      <c r="F20" s="29"/>
      <c r="G20" s="30"/>
      <c r="H20" s="29"/>
      <c r="I20" s="30"/>
      <c r="J20" s="29"/>
      <c r="K20" s="30"/>
      <c r="L20" s="29"/>
      <c r="M20" s="30"/>
      <c r="N20" s="29" t="s">
        <v>9</v>
      </c>
      <c r="O20" s="30"/>
      <c r="P20" s="29"/>
      <c r="Q20" s="30"/>
      <c r="R20" s="29" t="s">
        <v>9</v>
      </c>
      <c r="S20" s="30"/>
      <c r="T20" s="29"/>
      <c r="U20" s="30"/>
      <c r="V20" s="29">
        <f t="shared" si="0"/>
        <v>2</v>
      </c>
      <c r="W20" s="30" t="str">
        <f>IF(CoverSheet!$B$8='Lookup Tables'!A20,'Lookup Tables'!V20,IF(CoverSheet!$E$8='Lookup Tables'!A20,'Lookup Tables'!V20,IF(CoverSheet!$B$10='Lookup Tables'!A20,'Lookup Tables'!V20,IF(CoverSheet!$E$10='Lookup Tables'!A20,'Lookup Tables'!V20,IF(CoverSheet!$B$12='Lookup Tables'!A20,'Lookup Tables'!V20,IF(CoverSheet!$E$12='Lookup Tables'!A20,'Lookup Tables'!V20,""))))))</f>
        <v/>
      </c>
    </row>
    <row r="21" spans="1:23" hidden="1" x14ac:dyDescent="0.2">
      <c r="A21" s="18" t="s">
        <v>62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 t="s">
        <v>9</v>
      </c>
      <c r="O21" s="30"/>
      <c r="P21" s="29"/>
      <c r="Q21" s="30"/>
      <c r="R21" s="29" t="s">
        <v>9</v>
      </c>
      <c r="S21" s="30"/>
      <c r="T21" s="29"/>
      <c r="U21" s="30"/>
      <c r="V21" s="29">
        <f t="shared" si="0"/>
        <v>2</v>
      </c>
      <c r="W21" s="30" t="str">
        <f>IF(CoverSheet!$B$8='Lookup Tables'!A21,'Lookup Tables'!V21,IF(CoverSheet!$E$8='Lookup Tables'!A21,'Lookup Tables'!V21,IF(CoverSheet!$B$10='Lookup Tables'!A21,'Lookup Tables'!V21,IF(CoverSheet!$E$10='Lookup Tables'!A21,'Lookup Tables'!V21,IF(CoverSheet!$B$12='Lookup Tables'!A21,'Lookup Tables'!V21,IF(CoverSheet!$E$12='Lookup Tables'!A21,'Lookup Tables'!V21,""))))))</f>
        <v/>
      </c>
    </row>
    <row r="22" spans="1:23" hidden="1" x14ac:dyDescent="0.2">
      <c r="A22" s="18" t="s">
        <v>63</v>
      </c>
      <c r="B22" s="29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 t="s">
        <v>9</v>
      </c>
      <c r="O22" s="30"/>
      <c r="P22" s="29"/>
      <c r="Q22" s="30"/>
      <c r="R22" s="29" t="s">
        <v>9</v>
      </c>
      <c r="S22" s="30"/>
      <c r="T22" s="29"/>
      <c r="U22" s="30"/>
      <c r="V22" s="29">
        <f t="shared" si="0"/>
        <v>2</v>
      </c>
      <c r="W22" s="30" t="str">
        <f>IF(CoverSheet!$B$8='Lookup Tables'!A22,'Lookup Tables'!V22,IF(CoverSheet!$E$8='Lookup Tables'!A22,'Lookup Tables'!V22,IF(CoverSheet!$B$10='Lookup Tables'!A22,'Lookup Tables'!V22,IF(CoverSheet!$E$10='Lookup Tables'!A22,'Lookup Tables'!V22,IF(CoverSheet!$B$12='Lookup Tables'!A22,'Lookup Tables'!V22,IF(CoverSheet!$E$12='Lookup Tables'!A22,'Lookup Tables'!V22,""))))))</f>
        <v/>
      </c>
    </row>
    <row r="23" spans="1:23" hidden="1" x14ac:dyDescent="0.2">
      <c r="A23" s="18" t="s">
        <v>64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 t="s">
        <v>9</v>
      </c>
      <c r="S23" s="30"/>
      <c r="T23" s="29"/>
      <c r="U23" s="30" t="s">
        <v>9</v>
      </c>
      <c r="V23" s="29">
        <f t="shared" si="0"/>
        <v>2</v>
      </c>
      <c r="W23" s="30" t="str">
        <f>IF(CoverSheet!$B$8='Lookup Tables'!A23,'Lookup Tables'!V23,IF(CoverSheet!$E$8='Lookup Tables'!A23,'Lookup Tables'!V23,IF(CoverSheet!$B$10='Lookup Tables'!A23,'Lookup Tables'!V23,IF(CoverSheet!$E$10='Lookup Tables'!A23,'Lookup Tables'!V23,IF(CoverSheet!$B$12='Lookup Tables'!A23,'Lookup Tables'!V23,IF(CoverSheet!$E$12='Lookup Tables'!A23,'Lookup Tables'!V23,""))))))</f>
        <v/>
      </c>
    </row>
    <row r="24" spans="1:23" hidden="1" x14ac:dyDescent="0.2">
      <c r="A24" s="18" t="s">
        <v>65</v>
      </c>
      <c r="B24" s="29"/>
      <c r="C24" s="30"/>
      <c r="D24" s="29"/>
      <c r="E24" s="30"/>
      <c r="F24" s="29"/>
      <c r="G24" s="30"/>
      <c r="H24" s="29"/>
      <c r="I24" s="30"/>
      <c r="J24" s="29"/>
      <c r="K24" s="30"/>
      <c r="L24" s="29"/>
      <c r="M24" s="30"/>
      <c r="N24" s="29" t="s">
        <v>9</v>
      </c>
      <c r="O24" s="30"/>
      <c r="P24" s="29"/>
      <c r="Q24" s="30"/>
      <c r="R24" s="29" t="s">
        <v>9</v>
      </c>
      <c r="S24" s="30"/>
      <c r="T24" s="29"/>
      <c r="U24" s="30" t="s">
        <v>9</v>
      </c>
      <c r="V24" s="29">
        <f t="shared" si="0"/>
        <v>3</v>
      </c>
      <c r="W24" s="30" t="str">
        <f>IF(CoverSheet!$B$8='Lookup Tables'!A24,'Lookup Tables'!V24,IF(CoverSheet!$E$8='Lookup Tables'!A24,'Lookup Tables'!V24,IF(CoverSheet!$B$10='Lookup Tables'!A24,'Lookup Tables'!V24,IF(CoverSheet!$E$10='Lookup Tables'!A24,'Lookup Tables'!V24,IF(CoverSheet!$B$12='Lookup Tables'!A24,'Lookup Tables'!V24,IF(CoverSheet!$E$12='Lookup Tables'!A24,'Lookup Tables'!V24,""))))))</f>
        <v/>
      </c>
    </row>
    <row r="25" spans="1:23" hidden="1" x14ac:dyDescent="0.2">
      <c r="A25" s="18" t="s">
        <v>66</v>
      </c>
      <c r="B25" s="29"/>
      <c r="C25" s="30"/>
      <c r="D25" s="29"/>
      <c r="E25" s="30"/>
      <c r="F25" s="29"/>
      <c r="G25" s="30"/>
      <c r="H25" s="29"/>
      <c r="I25" s="30"/>
      <c r="J25" s="29"/>
      <c r="K25" s="30"/>
      <c r="L25" s="29"/>
      <c r="M25" s="30"/>
      <c r="N25" s="29" t="s">
        <v>9</v>
      </c>
      <c r="O25" s="30"/>
      <c r="P25" s="29"/>
      <c r="Q25" s="30"/>
      <c r="R25" s="29" t="s">
        <v>9</v>
      </c>
      <c r="S25" s="30"/>
      <c r="T25" s="29"/>
      <c r="U25" s="30"/>
      <c r="V25" s="29">
        <f t="shared" si="0"/>
        <v>2</v>
      </c>
      <c r="W25" s="30" t="str">
        <f>IF(CoverSheet!$B$8='Lookup Tables'!A25,'Lookup Tables'!V25,IF(CoverSheet!$E$8='Lookup Tables'!A25,'Lookup Tables'!V25,IF(CoverSheet!$B$10='Lookup Tables'!A25,'Lookup Tables'!V25,IF(CoverSheet!$E$10='Lookup Tables'!A25,'Lookup Tables'!V25,IF(CoverSheet!$B$12='Lookup Tables'!A25,'Lookup Tables'!V25,IF(CoverSheet!$E$12='Lookup Tables'!A25,'Lookup Tables'!V25,""))))))</f>
        <v/>
      </c>
    </row>
    <row r="26" spans="1:23" hidden="1" x14ac:dyDescent="0.2">
      <c r="A26" s="18" t="s">
        <v>67</v>
      </c>
      <c r="B26" s="29"/>
      <c r="C26" s="30"/>
      <c r="D26" s="29"/>
      <c r="E26" s="30"/>
      <c r="F26" s="29"/>
      <c r="G26" s="30"/>
      <c r="H26" s="29"/>
      <c r="I26" s="30"/>
      <c r="J26" s="29"/>
      <c r="K26" s="30"/>
      <c r="L26" s="29"/>
      <c r="M26" s="30"/>
      <c r="N26" s="29" t="s">
        <v>9</v>
      </c>
      <c r="O26" s="30"/>
      <c r="P26" s="29"/>
      <c r="Q26" s="30"/>
      <c r="R26" s="29" t="s">
        <v>9</v>
      </c>
      <c r="S26" s="30"/>
      <c r="T26" s="29"/>
      <c r="U26" s="30"/>
      <c r="V26" s="29">
        <f t="shared" si="0"/>
        <v>2</v>
      </c>
      <c r="W26" s="30" t="str">
        <f>IF(CoverSheet!$B$8='Lookup Tables'!A26,'Lookup Tables'!V26,IF(CoverSheet!$E$8='Lookup Tables'!A26,'Lookup Tables'!V26,IF(CoverSheet!$B$10='Lookup Tables'!A26,'Lookup Tables'!V26,IF(CoverSheet!$E$10='Lookup Tables'!A26,'Lookup Tables'!V26,IF(CoverSheet!$B$12='Lookup Tables'!A26,'Lookup Tables'!V26,IF(CoverSheet!$E$12='Lookup Tables'!A26,'Lookup Tables'!V26,""))))))</f>
        <v/>
      </c>
    </row>
    <row r="27" spans="1:23" hidden="1" x14ac:dyDescent="0.2">
      <c r="A27" s="18" t="s">
        <v>68</v>
      </c>
      <c r="B27" s="29"/>
      <c r="C27" s="30"/>
      <c r="D27" s="29"/>
      <c r="E27" s="30"/>
      <c r="F27" s="29"/>
      <c r="G27" s="30"/>
      <c r="H27" s="29"/>
      <c r="I27" s="30"/>
      <c r="J27" s="29"/>
      <c r="K27" s="30"/>
      <c r="L27" s="29"/>
      <c r="M27" s="30"/>
      <c r="N27" s="29" t="s">
        <v>9</v>
      </c>
      <c r="O27" s="30"/>
      <c r="P27" s="29"/>
      <c r="Q27" s="30"/>
      <c r="R27" s="29" t="s">
        <v>9</v>
      </c>
      <c r="S27" s="30"/>
      <c r="T27" s="29"/>
      <c r="U27" s="30"/>
      <c r="V27" s="29">
        <f t="shared" si="0"/>
        <v>2</v>
      </c>
      <c r="W27" s="30" t="str">
        <f>IF(CoverSheet!$B$8='Lookup Tables'!A27,'Lookup Tables'!V27,IF(CoverSheet!$E$8='Lookup Tables'!A27,'Lookup Tables'!V27,IF(CoverSheet!$B$10='Lookup Tables'!A27,'Lookup Tables'!V27,IF(CoverSheet!$E$10='Lookup Tables'!A27,'Lookup Tables'!V27,IF(CoverSheet!$B$12='Lookup Tables'!A27,'Lookup Tables'!V27,IF(CoverSheet!$E$12='Lookup Tables'!A27,'Lookup Tables'!V27,""))))))</f>
        <v/>
      </c>
    </row>
    <row r="28" spans="1:23" hidden="1" x14ac:dyDescent="0.2">
      <c r="A28" s="18" t="s">
        <v>69</v>
      </c>
      <c r="B28" s="29"/>
      <c r="C28" s="30"/>
      <c r="D28" s="29"/>
      <c r="E28" s="30"/>
      <c r="F28" s="29"/>
      <c r="G28" s="30"/>
      <c r="H28" s="29"/>
      <c r="I28" s="30"/>
      <c r="J28" s="29"/>
      <c r="K28" s="30"/>
      <c r="L28" s="29"/>
      <c r="M28" s="30"/>
      <c r="N28" s="29" t="s">
        <v>9</v>
      </c>
      <c r="O28" s="30"/>
      <c r="P28" s="29"/>
      <c r="Q28" s="30"/>
      <c r="R28" s="29" t="s">
        <v>9</v>
      </c>
      <c r="S28" s="30"/>
      <c r="T28" s="29"/>
      <c r="U28" s="30"/>
      <c r="V28" s="29">
        <f t="shared" si="0"/>
        <v>2</v>
      </c>
      <c r="W28" s="30" t="str">
        <f>IF(CoverSheet!$B$8='Lookup Tables'!A28,'Lookup Tables'!V28,IF(CoverSheet!$E$8='Lookup Tables'!A28,'Lookup Tables'!V28,IF(CoverSheet!$B$10='Lookup Tables'!A28,'Lookup Tables'!V28,IF(CoverSheet!$E$10='Lookup Tables'!A28,'Lookup Tables'!V28,IF(CoverSheet!$B$12='Lookup Tables'!A28,'Lookup Tables'!V28,IF(CoverSheet!$E$12='Lookup Tables'!A28,'Lookup Tables'!V28,""))))))</f>
        <v/>
      </c>
    </row>
    <row r="29" spans="1:23" hidden="1" x14ac:dyDescent="0.2">
      <c r="A29" s="18" t="s">
        <v>70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 t="s">
        <v>9</v>
      </c>
      <c r="O29" s="30"/>
      <c r="P29" s="29"/>
      <c r="Q29" s="30"/>
      <c r="R29" s="29" t="s">
        <v>9</v>
      </c>
      <c r="S29" s="30"/>
      <c r="T29" s="29"/>
      <c r="U29" s="30"/>
      <c r="V29" s="29">
        <f t="shared" si="0"/>
        <v>2</v>
      </c>
      <c r="W29" s="30" t="str">
        <f>IF(CoverSheet!$B$8='Lookup Tables'!A29,'Lookup Tables'!V29,IF(CoverSheet!$E$8='Lookup Tables'!A29,'Lookup Tables'!V29,IF(CoverSheet!$B$10='Lookup Tables'!A29,'Lookup Tables'!V29,IF(CoverSheet!$E$10='Lookup Tables'!A29,'Lookup Tables'!V29,IF(CoverSheet!$B$12='Lookup Tables'!A29,'Lookup Tables'!V29,IF(CoverSheet!$E$12='Lookup Tables'!A29,'Lookup Tables'!V29,""))))))</f>
        <v/>
      </c>
    </row>
    <row r="30" spans="1:23" hidden="1" x14ac:dyDescent="0.2">
      <c r="A30" s="18" t="s">
        <v>71</v>
      </c>
      <c r="B30" s="29"/>
      <c r="C30" s="30"/>
      <c r="D30" s="29"/>
      <c r="E30" s="30"/>
      <c r="F30" s="29"/>
      <c r="G30" s="30"/>
      <c r="H30" s="29"/>
      <c r="I30" s="30"/>
      <c r="J30" s="29"/>
      <c r="K30" s="30"/>
      <c r="L30" s="29"/>
      <c r="M30" s="30"/>
      <c r="N30" s="29" t="s">
        <v>9</v>
      </c>
      <c r="O30" s="30"/>
      <c r="P30" s="29"/>
      <c r="Q30" s="30"/>
      <c r="R30" s="29" t="s">
        <v>9</v>
      </c>
      <c r="S30" s="30"/>
      <c r="T30" s="29"/>
      <c r="U30" s="30"/>
      <c r="V30" s="29">
        <f t="shared" si="0"/>
        <v>2</v>
      </c>
      <c r="W30" s="30" t="str">
        <f>IF(CoverSheet!$B$8='Lookup Tables'!A30,'Lookup Tables'!V30,IF(CoverSheet!$E$8='Lookup Tables'!A30,'Lookup Tables'!V30,IF(CoverSheet!$B$10='Lookup Tables'!A30,'Lookup Tables'!V30,IF(CoverSheet!$E$10='Lookup Tables'!A30,'Lookup Tables'!V30,IF(CoverSheet!$B$12='Lookup Tables'!A30,'Lookup Tables'!V30,IF(CoverSheet!$E$12='Lookup Tables'!A30,'Lookup Tables'!V30,""))))))</f>
        <v/>
      </c>
    </row>
    <row r="31" spans="1:23" hidden="1" x14ac:dyDescent="0.2">
      <c r="A31" s="18" t="s">
        <v>72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 t="s">
        <v>9</v>
      </c>
      <c r="O31" s="30"/>
      <c r="P31" s="29"/>
      <c r="Q31" s="30"/>
      <c r="R31" s="29" t="s">
        <v>9</v>
      </c>
      <c r="S31" s="30"/>
      <c r="T31" s="29"/>
      <c r="U31" s="30"/>
      <c r="V31" s="29">
        <f t="shared" si="0"/>
        <v>2</v>
      </c>
      <c r="W31" s="30" t="str">
        <f>IF(CoverSheet!$B$8='Lookup Tables'!A31,'Lookup Tables'!V31,IF(CoverSheet!$E$8='Lookup Tables'!A31,'Lookup Tables'!V31,IF(CoverSheet!$B$10='Lookup Tables'!A31,'Lookup Tables'!V31,IF(CoverSheet!$E$10='Lookup Tables'!A31,'Lookup Tables'!V31,IF(CoverSheet!$B$12='Lookup Tables'!A31,'Lookup Tables'!V31,IF(CoverSheet!$E$12='Lookup Tables'!A31,'Lookup Tables'!V31,""))))))</f>
        <v/>
      </c>
    </row>
    <row r="32" spans="1:23" hidden="1" x14ac:dyDescent="0.2">
      <c r="A32" s="18" t="s">
        <v>73</v>
      </c>
      <c r="B32" s="29"/>
      <c r="C32" s="30"/>
      <c r="D32" s="29"/>
      <c r="E32" s="30"/>
      <c r="F32" s="29"/>
      <c r="G32" s="30"/>
      <c r="H32" s="29"/>
      <c r="I32" s="30"/>
      <c r="J32" s="29"/>
      <c r="K32" s="30"/>
      <c r="L32" s="29"/>
      <c r="M32" s="30"/>
      <c r="N32" s="29" t="s">
        <v>9</v>
      </c>
      <c r="O32" s="30"/>
      <c r="P32" s="29"/>
      <c r="Q32" s="30"/>
      <c r="R32" s="29" t="s">
        <v>9</v>
      </c>
      <c r="S32" s="30"/>
      <c r="T32" s="29"/>
      <c r="U32" s="30"/>
      <c r="V32" s="29">
        <f t="shared" si="0"/>
        <v>2</v>
      </c>
      <c r="W32" s="30" t="str">
        <f>IF(CoverSheet!$B$8='Lookup Tables'!A32,'Lookup Tables'!V32,IF(CoverSheet!$E$8='Lookup Tables'!A32,'Lookup Tables'!V32,IF(CoverSheet!$B$10='Lookup Tables'!A32,'Lookup Tables'!V32,IF(CoverSheet!$E$10='Lookup Tables'!A32,'Lookup Tables'!V32,IF(CoverSheet!$B$12='Lookup Tables'!A32,'Lookup Tables'!V32,IF(CoverSheet!$E$12='Lookup Tables'!A32,'Lookup Tables'!V32,""))))))</f>
        <v/>
      </c>
    </row>
    <row r="33" spans="1:23" hidden="1" x14ac:dyDescent="0.2">
      <c r="A33" s="18" t="s">
        <v>74</v>
      </c>
      <c r="B33" s="29"/>
      <c r="C33" s="30"/>
      <c r="D33" s="29"/>
      <c r="E33" s="30"/>
      <c r="F33" s="29"/>
      <c r="G33" s="30"/>
      <c r="H33" s="29"/>
      <c r="I33" s="30"/>
      <c r="J33" s="29"/>
      <c r="K33" s="30"/>
      <c r="L33" s="29"/>
      <c r="M33" s="30"/>
      <c r="N33" s="29" t="s">
        <v>9</v>
      </c>
      <c r="O33" s="30"/>
      <c r="P33" s="29"/>
      <c r="Q33" s="30"/>
      <c r="R33" s="29" t="s">
        <v>9</v>
      </c>
      <c r="S33" s="30"/>
      <c r="T33" s="29"/>
      <c r="U33" s="30"/>
      <c r="V33" s="29">
        <f t="shared" si="0"/>
        <v>2</v>
      </c>
      <c r="W33" s="30" t="str">
        <f>IF(CoverSheet!$B$8='Lookup Tables'!A33,'Lookup Tables'!V33,IF(CoverSheet!$E$8='Lookup Tables'!A33,'Lookup Tables'!V33,IF(CoverSheet!$B$10='Lookup Tables'!A33,'Lookup Tables'!V33,IF(CoverSheet!$E$10='Lookup Tables'!A33,'Lookup Tables'!V33,IF(CoverSheet!$B$12='Lookup Tables'!A33,'Lookup Tables'!V33,IF(CoverSheet!$E$12='Lookup Tables'!A33,'Lookup Tables'!V33,""))))))</f>
        <v/>
      </c>
    </row>
    <row r="34" spans="1:23" hidden="1" x14ac:dyDescent="0.2">
      <c r="A34" s="18" t="s">
        <v>75</v>
      </c>
      <c r="B34" s="29"/>
      <c r="C34" s="30"/>
      <c r="D34" s="29"/>
      <c r="E34" s="30"/>
      <c r="F34" s="29"/>
      <c r="G34" s="30"/>
      <c r="H34" s="29"/>
      <c r="I34" s="30"/>
      <c r="J34" s="29"/>
      <c r="K34" s="30"/>
      <c r="L34" s="29"/>
      <c r="M34" s="30"/>
      <c r="N34" s="29" t="s">
        <v>9</v>
      </c>
      <c r="O34" s="30"/>
      <c r="P34" s="29"/>
      <c r="Q34" s="30"/>
      <c r="R34" s="29" t="s">
        <v>9</v>
      </c>
      <c r="S34" s="30"/>
      <c r="T34" s="29"/>
      <c r="U34" s="30"/>
      <c r="V34" s="29">
        <f t="shared" ref="V34:V65" si="1">COUNTIF(B34:U34, "X")</f>
        <v>2</v>
      </c>
      <c r="W34" s="30" t="str">
        <f>IF(CoverSheet!$B$8='Lookup Tables'!A34,'Lookup Tables'!V34,IF(CoverSheet!$E$8='Lookup Tables'!A34,'Lookup Tables'!V34,IF(CoverSheet!$B$10='Lookup Tables'!A34,'Lookup Tables'!V34,IF(CoverSheet!$E$10='Lookup Tables'!A34,'Lookup Tables'!V34,IF(CoverSheet!$B$12='Lookup Tables'!A34,'Lookup Tables'!V34,IF(CoverSheet!$E$12='Lookup Tables'!A34,'Lookup Tables'!V34,""))))))</f>
        <v/>
      </c>
    </row>
    <row r="35" spans="1:23" hidden="1" x14ac:dyDescent="0.2">
      <c r="A35" s="18" t="s">
        <v>76</v>
      </c>
      <c r="B35" s="29"/>
      <c r="C35" s="30"/>
      <c r="D35" s="29"/>
      <c r="E35" s="30"/>
      <c r="F35" s="29"/>
      <c r="G35" s="30"/>
      <c r="H35" s="29"/>
      <c r="I35" s="30"/>
      <c r="J35" s="29"/>
      <c r="K35" s="30"/>
      <c r="L35" s="29"/>
      <c r="M35" s="30"/>
      <c r="N35" s="29" t="s">
        <v>9</v>
      </c>
      <c r="O35" s="30"/>
      <c r="P35" s="29"/>
      <c r="Q35" s="30"/>
      <c r="R35" s="29" t="s">
        <v>9</v>
      </c>
      <c r="S35" s="30"/>
      <c r="T35" s="29"/>
      <c r="U35" s="30"/>
      <c r="V35" s="29">
        <f t="shared" si="1"/>
        <v>2</v>
      </c>
      <c r="W35" s="30" t="str">
        <f>IF(CoverSheet!$B$8='Lookup Tables'!A35,'Lookup Tables'!V35,IF(CoverSheet!$E$8='Lookup Tables'!A35,'Lookup Tables'!V35,IF(CoverSheet!$B$10='Lookup Tables'!A35,'Lookup Tables'!V35,IF(CoverSheet!$E$10='Lookup Tables'!A35,'Lookup Tables'!V35,IF(CoverSheet!$B$12='Lookup Tables'!A35,'Lookup Tables'!V35,IF(CoverSheet!$E$12='Lookup Tables'!A35,'Lookup Tables'!V35,""))))))</f>
        <v/>
      </c>
    </row>
    <row r="36" spans="1:23" hidden="1" x14ac:dyDescent="0.2">
      <c r="A36" s="18" t="s">
        <v>77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 t="s">
        <v>9</v>
      </c>
      <c r="O36" s="30"/>
      <c r="P36" s="29"/>
      <c r="Q36" s="30"/>
      <c r="R36" s="29" t="s">
        <v>9</v>
      </c>
      <c r="S36" s="30"/>
      <c r="T36" s="29"/>
      <c r="U36" s="30"/>
      <c r="V36" s="29">
        <f t="shared" si="1"/>
        <v>2</v>
      </c>
      <c r="W36" s="30" t="str">
        <f>IF(CoverSheet!$B$8='Lookup Tables'!A36,'Lookup Tables'!V36,IF(CoverSheet!$E$8='Lookup Tables'!A36,'Lookup Tables'!V36,IF(CoverSheet!$B$10='Lookup Tables'!A36,'Lookup Tables'!V36,IF(CoverSheet!$E$10='Lookup Tables'!A36,'Lookup Tables'!V36,IF(CoverSheet!$B$12='Lookup Tables'!A36,'Lookup Tables'!V36,IF(CoverSheet!$E$12='Lookup Tables'!A36,'Lookup Tables'!V36,""))))))</f>
        <v/>
      </c>
    </row>
    <row r="37" spans="1:23" hidden="1" x14ac:dyDescent="0.2">
      <c r="A37" s="18" t="s">
        <v>78</v>
      </c>
      <c r="B37" s="29"/>
      <c r="C37" s="30"/>
      <c r="D37" s="29"/>
      <c r="E37" s="30"/>
      <c r="F37" s="29"/>
      <c r="G37" s="30"/>
      <c r="H37" s="29"/>
      <c r="I37" s="30"/>
      <c r="J37" s="29"/>
      <c r="K37" s="30"/>
      <c r="L37" s="29"/>
      <c r="M37" s="30"/>
      <c r="N37" s="29" t="s">
        <v>9</v>
      </c>
      <c r="O37" s="30"/>
      <c r="P37" s="29"/>
      <c r="Q37" s="30"/>
      <c r="R37" s="29" t="s">
        <v>9</v>
      </c>
      <c r="S37" s="30"/>
      <c r="T37" s="29"/>
      <c r="U37" s="30"/>
      <c r="V37" s="29">
        <f t="shared" si="1"/>
        <v>2</v>
      </c>
      <c r="W37" s="30" t="str">
        <f>IF(CoverSheet!$B$8='Lookup Tables'!A37,'Lookup Tables'!V37,IF(CoverSheet!$E$8='Lookup Tables'!A37,'Lookup Tables'!V37,IF(CoverSheet!$B$10='Lookup Tables'!A37,'Lookup Tables'!V37,IF(CoverSheet!$E$10='Lookup Tables'!A37,'Lookup Tables'!V37,IF(CoverSheet!$B$12='Lookup Tables'!A37,'Lookup Tables'!V37,IF(CoverSheet!$E$12='Lookup Tables'!A37,'Lookup Tables'!V37,""))))))</f>
        <v/>
      </c>
    </row>
    <row r="38" spans="1:23" hidden="1" x14ac:dyDescent="0.2">
      <c r="A38" s="18" t="s">
        <v>79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 t="s">
        <v>9</v>
      </c>
      <c r="O38" s="30" t="s">
        <v>9</v>
      </c>
      <c r="P38" s="29"/>
      <c r="Q38" s="30"/>
      <c r="R38" s="29" t="s">
        <v>9</v>
      </c>
      <c r="S38" s="30"/>
      <c r="T38" s="29"/>
      <c r="U38" s="30"/>
      <c r="V38" s="29">
        <f t="shared" si="1"/>
        <v>3</v>
      </c>
      <c r="W38" s="30" t="str">
        <f>IF(CoverSheet!$B$8='Lookup Tables'!A38,'Lookup Tables'!V38,IF(CoverSheet!$E$8='Lookup Tables'!A38,'Lookup Tables'!V38,IF(CoverSheet!$B$10='Lookup Tables'!A38,'Lookup Tables'!V38,IF(CoverSheet!$E$10='Lookup Tables'!A38,'Lookup Tables'!V38,IF(CoverSheet!$B$12='Lookup Tables'!A38,'Lookup Tables'!V38,IF(CoverSheet!$E$12='Lookup Tables'!A38,'Lookup Tables'!V38,""))))))</f>
        <v/>
      </c>
    </row>
    <row r="39" spans="1:23" hidden="1" x14ac:dyDescent="0.2">
      <c r="A39" s="18" t="s">
        <v>80</v>
      </c>
      <c r="B39" s="29"/>
      <c r="C39" s="30"/>
      <c r="D39" s="29"/>
      <c r="E39" s="30"/>
      <c r="F39" s="29"/>
      <c r="G39" s="30"/>
      <c r="H39" s="29"/>
      <c r="I39" s="30"/>
      <c r="J39" s="29"/>
      <c r="K39" s="30"/>
      <c r="L39" s="29"/>
      <c r="M39" s="30"/>
      <c r="N39" s="29" t="s">
        <v>9</v>
      </c>
      <c r="O39" s="30"/>
      <c r="P39" s="29"/>
      <c r="Q39" s="30"/>
      <c r="R39" s="29" t="s">
        <v>9</v>
      </c>
      <c r="S39" s="30"/>
      <c r="T39" s="29"/>
      <c r="U39" s="30"/>
      <c r="V39" s="29">
        <f t="shared" si="1"/>
        <v>2</v>
      </c>
      <c r="W39" s="30" t="str">
        <f>IF(CoverSheet!$B$8='Lookup Tables'!A39,'Lookup Tables'!V39,IF(CoverSheet!$E$8='Lookup Tables'!A39,'Lookup Tables'!V39,IF(CoverSheet!$B$10='Lookup Tables'!A39,'Lookup Tables'!V39,IF(CoverSheet!$E$10='Lookup Tables'!A39,'Lookup Tables'!V39,IF(CoverSheet!$B$12='Lookup Tables'!A39,'Lookup Tables'!V39,IF(CoverSheet!$E$12='Lookup Tables'!A39,'Lookup Tables'!V39,""))))))</f>
        <v/>
      </c>
    </row>
    <row r="40" spans="1:23" hidden="1" x14ac:dyDescent="0.2">
      <c r="A40" s="18" t="s">
        <v>81</v>
      </c>
      <c r="B40" s="29"/>
      <c r="C40" s="30"/>
      <c r="D40" s="29"/>
      <c r="E40" s="30"/>
      <c r="F40" s="29"/>
      <c r="G40" s="30"/>
      <c r="H40" s="29"/>
      <c r="I40" s="30"/>
      <c r="J40" s="29"/>
      <c r="K40" s="30"/>
      <c r="L40" s="29"/>
      <c r="M40" s="30"/>
      <c r="N40" s="29" t="s">
        <v>9</v>
      </c>
      <c r="O40" s="30"/>
      <c r="P40" s="29"/>
      <c r="Q40" s="30"/>
      <c r="R40" s="29" t="s">
        <v>9</v>
      </c>
      <c r="S40" s="30"/>
      <c r="T40" s="29"/>
      <c r="U40" s="30"/>
      <c r="V40" s="29">
        <f t="shared" si="1"/>
        <v>2</v>
      </c>
      <c r="W40" s="30" t="str">
        <f>IF(CoverSheet!$B$8='Lookup Tables'!A40,'Lookup Tables'!V40,IF(CoverSheet!$E$8='Lookup Tables'!A40,'Lookup Tables'!V40,IF(CoverSheet!$B$10='Lookup Tables'!A40,'Lookup Tables'!V40,IF(CoverSheet!$E$10='Lookup Tables'!A40,'Lookup Tables'!V40,IF(CoverSheet!$B$12='Lookup Tables'!A40,'Lookup Tables'!V40,IF(CoverSheet!$E$12='Lookup Tables'!A40,'Lookup Tables'!V40,""))))))</f>
        <v/>
      </c>
    </row>
    <row r="41" spans="1:23" hidden="1" x14ac:dyDescent="0.2">
      <c r="A41" s="18" t="s">
        <v>82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 t="s">
        <v>9</v>
      </c>
      <c r="N41" s="29"/>
      <c r="O41" s="30"/>
      <c r="P41" s="29"/>
      <c r="Q41" s="30"/>
      <c r="R41" s="29" t="s">
        <v>9</v>
      </c>
      <c r="S41" s="30"/>
      <c r="T41" s="29"/>
      <c r="U41" s="30"/>
      <c r="V41" s="29">
        <f t="shared" si="1"/>
        <v>2</v>
      </c>
      <c r="W41" s="30" t="str">
        <f>IF(CoverSheet!$B$8='Lookup Tables'!A41,'Lookup Tables'!V41,IF(CoverSheet!$E$8='Lookup Tables'!A41,'Lookup Tables'!V41,IF(CoverSheet!$B$10='Lookup Tables'!A41,'Lookup Tables'!V41,IF(CoverSheet!$E$10='Lookup Tables'!A41,'Lookup Tables'!V41,IF(CoverSheet!$B$12='Lookup Tables'!A41,'Lookup Tables'!V41,IF(CoverSheet!$E$12='Lookup Tables'!A41,'Lookup Tables'!V41,""))))))</f>
        <v/>
      </c>
    </row>
    <row r="42" spans="1:23" hidden="1" x14ac:dyDescent="0.2">
      <c r="A42" s="18" t="s">
        <v>83</v>
      </c>
      <c r="B42" s="29"/>
      <c r="C42" s="30"/>
      <c r="D42" s="29"/>
      <c r="E42" s="30"/>
      <c r="F42" s="29"/>
      <c r="G42" s="30"/>
      <c r="H42" s="29"/>
      <c r="I42" s="30"/>
      <c r="J42" s="29"/>
      <c r="K42" s="30"/>
      <c r="L42" s="29"/>
      <c r="M42" s="30"/>
      <c r="N42" s="29" t="s">
        <v>9</v>
      </c>
      <c r="O42" s="30"/>
      <c r="P42" s="29"/>
      <c r="Q42" s="30"/>
      <c r="R42" s="29" t="s">
        <v>9</v>
      </c>
      <c r="S42" s="30"/>
      <c r="T42" s="29"/>
      <c r="U42" s="30"/>
      <c r="V42" s="29">
        <f t="shared" si="1"/>
        <v>2</v>
      </c>
      <c r="W42" s="30" t="str">
        <f>IF(CoverSheet!$B$8='Lookup Tables'!A42,'Lookup Tables'!V42,IF(CoverSheet!$E$8='Lookup Tables'!A42,'Lookup Tables'!V42,IF(CoverSheet!$B$10='Lookup Tables'!A42,'Lookup Tables'!V42,IF(CoverSheet!$E$10='Lookup Tables'!A42,'Lookup Tables'!V42,IF(CoverSheet!$B$12='Lookup Tables'!A42,'Lookup Tables'!V42,IF(CoverSheet!$E$12='Lookup Tables'!A42,'Lookup Tables'!V42,""))))))</f>
        <v/>
      </c>
    </row>
    <row r="43" spans="1:23" hidden="1" x14ac:dyDescent="0.2">
      <c r="A43" s="18" t="s">
        <v>84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 t="s">
        <v>9</v>
      </c>
      <c r="O43" s="30"/>
      <c r="P43" s="29"/>
      <c r="Q43" s="30"/>
      <c r="R43" s="29" t="s">
        <v>9</v>
      </c>
      <c r="S43" s="30"/>
      <c r="T43" s="29"/>
      <c r="U43" s="30"/>
      <c r="V43" s="29">
        <f t="shared" si="1"/>
        <v>2</v>
      </c>
      <c r="W43" s="30" t="str">
        <f>IF(CoverSheet!$B$8='Lookup Tables'!A43,'Lookup Tables'!V43,IF(CoverSheet!$E$8='Lookup Tables'!A43,'Lookup Tables'!V43,IF(CoverSheet!$B$10='Lookup Tables'!A43,'Lookup Tables'!V43,IF(CoverSheet!$E$10='Lookup Tables'!A43,'Lookup Tables'!V43,IF(CoverSheet!$B$12='Lookup Tables'!A43,'Lookup Tables'!V43,IF(CoverSheet!$E$12='Lookup Tables'!A43,'Lookup Tables'!V43,""))))))</f>
        <v/>
      </c>
    </row>
    <row r="44" spans="1:23" hidden="1" x14ac:dyDescent="0.2">
      <c r="A44" s="18" t="s">
        <v>85</v>
      </c>
      <c r="B44" s="29"/>
      <c r="C44" s="30"/>
      <c r="D44" s="29"/>
      <c r="E44" s="30"/>
      <c r="F44" s="29"/>
      <c r="G44" s="30"/>
      <c r="H44" s="29"/>
      <c r="I44" s="30"/>
      <c r="J44" s="29"/>
      <c r="K44" s="30"/>
      <c r="L44" s="29"/>
      <c r="M44" s="30"/>
      <c r="N44" s="29" t="s">
        <v>9</v>
      </c>
      <c r="O44" s="30"/>
      <c r="P44" s="29"/>
      <c r="Q44" s="30"/>
      <c r="R44" s="29" t="s">
        <v>9</v>
      </c>
      <c r="S44" s="30"/>
      <c r="T44" s="29"/>
      <c r="U44" s="30"/>
      <c r="V44" s="29">
        <f t="shared" si="1"/>
        <v>2</v>
      </c>
      <c r="W44" s="30" t="str">
        <f>IF(CoverSheet!$B$8='Lookup Tables'!A44,'Lookup Tables'!V44,IF(CoverSheet!$E$8='Lookup Tables'!A44,'Lookup Tables'!V44,IF(CoverSheet!$B$10='Lookup Tables'!A44,'Lookup Tables'!V44,IF(CoverSheet!$E$10='Lookup Tables'!A44,'Lookup Tables'!V44,IF(CoverSheet!$B$12='Lookup Tables'!A44,'Lookup Tables'!V44,IF(CoverSheet!$E$12='Lookup Tables'!A44,'Lookup Tables'!V44,""))))))</f>
        <v/>
      </c>
    </row>
    <row r="45" spans="1:23" hidden="1" x14ac:dyDescent="0.2">
      <c r="A45" s="18" t="s">
        <v>86</v>
      </c>
      <c r="B45" s="29"/>
      <c r="C45" s="30"/>
      <c r="D45" s="29"/>
      <c r="E45" s="30"/>
      <c r="F45" s="29"/>
      <c r="G45" s="30"/>
      <c r="H45" s="29"/>
      <c r="I45" s="30"/>
      <c r="J45" s="29"/>
      <c r="K45" s="30"/>
      <c r="L45" s="29"/>
      <c r="M45" s="30"/>
      <c r="N45" s="29" t="s">
        <v>9</v>
      </c>
      <c r="O45" s="30"/>
      <c r="P45" s="29"/>
      <c r="Q45" s="30"/>
      <c r="R45" s="29" t="s">
        <v>9</v>
      </c>
      <c r="S45" s="30"/>
      <c r="T45" s="29"/>
      <c r="U45" s="30"/>
      <c r="V45" s="29">
        <f t="shared" si="1"/>
        <v>2</v>
      </c>
      <c r="W45" s="30" t="str">
        <f>IF(CoverSheet!$B$8='Lookup Tables'!A45,'Lookup Tables'!V45,IF(CoverSheet!$E$8='Lookup Tables'!A45,'Lookup Tables'!V45,IF(CoverSheet!$B$10='Lookup Tables'!A45,'Lookup Tables'!V45,IF(CoverSheet!$E$10='Lookup Tables'!A45,'Lookup Tables'!V45,IF(CoverSheet!$B$12='Lookup Tables'!A45,'Lookup Tables'!V45,IF(CoverSheet!$E$12='Lookup Tables'!A45,'Lookup Tables'!V45,""))))))</f>
        <v/>
      </c>
    </row>
    <row r="46" spans="1:23" hidden="1" x14ac:dyDescent="0.2">
      <c r="A46" s="18" t="s">
        <v>87</v>
      </c>
      <c r="B46" s="29"/>
      <c r="C46" s="30"/>
      <c r="D46" s="29"/>
      <c r="E46" s="30"/>
      <c r="F46" s="29"/>
      <c r="G46" s="30"/>
      <c r="H46" s="29"/>
      <c r="I46" s="30"/>
      <c r="J46" s="29"/>
      <c r="K46" s="30"/>
      <c r="L46" s="29"/>
      <c r="M46" s="30"/>
      <c r="N46" s="29" t="s">
        <v>9</v>
      </c>
      <c r="O46" s="30"/>
      <c r="P46" s="29"/>
      <c r="Q46" s="30"/>
      <c r="R46" s="29" t="s">
        <v>9</v>
      </c>
      <c r="S46" s="30"/>
      <c r="T46" s="29"/>
      <c r="U46" s="30"/>
      <c r="V46" s="29">
        <f t="shared" si="1"/>
        <v>2</v>
      </c>
      <c r="W46" s="30" t="str">
        <f>IF(CoverSheet!$B$8='Lookup Tables'!A46,'Lookup Tables'!V46,IF(CoverSheet!$E$8='Lookup Tables'!A46,'Lookup Tables'!V46,IF(CoverSheet!$B$10='Lookup Tables'!A46,'Lookup Tables'!V46,IF(CoverSheet!$E$10='Lookup Tables'!A46,'Lookup Tables'!V46,IF(CoverSheet!$B$12='Lookup Tables'!A46,'Lookup Tables'!V46,IF(CoverSheet!$E$12='Lookup Tables'!A46,'Lookup Tables'!V46,""))))))</f>
        <v/>
      </c>
    </row>
    <row r="47" spans="1:23" hidden="1" x14ac:dyDescent="0.2">
      <c r="A47" s="18" t="s">
        <v>88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 t="s">
        <v>9</v>
      </c>
      <c r="O47" s="30"/>
      <c r="P47" s="29"/>
      <c r="Q47" s="30"/>
      <c r="R47" s="29" t="s">
        <v>9</v>
      </c>
      <c r="S47" s="30"/>
      <c r="T47" s="29"/>
      <c r="U47" s="30"/>
      <c r="V47" s="29">
        <f t="shared" si="1"/>
        <v>2</v>
      </c>
      <c r="W47" s="30" t="str">
        <f>IF(CoverSheet!$B$8='Lookup Tables'!A47,'Lookup Tables'!V47,IF(CoverSheet!$E$8='Lookup Tables'!A47,'Lookup Tables'!V47,IF(CoverSheet!$B$10='Lookup Tables'!A47,'Lookup Tables'!V47,IF(CoverSheet!$E$10='Lookup Tables'!A47,'Lookup Tables'!V47,IF(CoverSheet!$B$12='Lookup Tables'!A47,'Lookup Tables'!V47,IF(CoverSheet!$E$12='Lookup Tables'!A47,'Lookup Tables'!V47,""))))))</f>
        <v/>
      </c>
    </row>
    <row r="48" spans="1:23" hidden="1" x14ac:dyDescent="0.2">
      <c r="A48" s="18" t="s">
        <v>89</v>
      </c>
      <c r="B48" s="29"/>
      <c r="C48" s="30"/>
      <c r="D48" s="29"/>
      <c r="E48" s="30"/>
      <c r="F48" s="29"/>
      <c r="G48" s="30"/>
      <c r="H48" s="29"/>
      <c r="I48" s="30"/>
      <c r="J48" s="29"/>
      <c r="K48" s="30"/>
      <c r="L48" s="29"/>
      <c r="M48" s="30"/>
      <c r="N48" s="29"/>
      <c r="O48" s="30"/>
      <c r="P48" s="29"/>
      <c r="Q48" s="30" t="s">
        <v>9</v>
      </c>
      <c r="R48" s="29" t="s">
        <v>9</v>
      </c>
      <c r="S48" s="30"/>
      <c r="T48" s="29"/>
      <c r="U48" s="30"/>
      <c r="V48" s="29">
        <f t="shared" si="1"/>
        <v>2</v>
      </c>
      <c r="W48" s="30" t="str">
        <f>IF(CoverSheet!$B$8='Lookup Tables'!A48,'Lookup Tables'!V48,IF(CoverSheet!$E$8='Lookup Tables'!A48,'Lookup Tables'!V48,IF(CoverSheet!$B$10='Lookup Tables'!A48,'Lookup Tables'!V48,IF(CoverSheet!$E$10='Lookup Tables'!A48,'Lookup Tables'!V48,IF(CoverSheet!$B$12='Lookup Tables'!A48,'Lookup Tables'!V48,IF(CoverSheet!$E$12='Lookup Tables'!A48,'Lookup Tables'!V48,""))))))</f>
        <v/>
      </c>
    </row>
    <row r="49" spans="1:23" hidden="1" x14ac:dyDescent="0.2">
      <c r="A49" s="18" t="s">
        <v>90</v>
      </c>
      <c r="B49" s="29"/>
      <c r="C49" s="30"/>
      <c r="D49" s="29"/>
      <c r="E49" s="30"/>
      <c r="F49" s="29"/>
      <c r="G49" s="30"/>
      <c r="H49" s="29"/>
      <c r="I49" s="30"/>
      <c r="J49" s="29"/>
      <c r="K49" s="30"/>
      <c r="L49" s="29"/>
      <c r="M49" s="30"/>
      <c r="N49" s="29"/>
      <c r="O49" s="30"/>
      <c r="P49" s="29"/>
      <c r="Q49" s="30" t="s">
        <v>9</v>
      </c>
      <c r="R49" s="29" t="s">
        <v>9</v>
      </c>
      <c r="S49" s="30"/>
      <c r="T49" s="29"/>
      <c r="U49" s="30"/>
      <c r="V49" s="29">
        <f t="shared" si="1"/>
        <v>2</v>
      </c>
      <c r="W49" s="30" t="str">
        <f>IF(CoverSheet!$B$8='Lookup Tables'!A49,'Lookup Tables'!V49,IF(CoverSheet!$E$8='Lookup Tables'!A49,'Lookup Tables'!V49,IF(CoverSheet!$B$10='Lookup Tables'!A49,'Lookup Tables'!V49,IF(CoverSheet!$E$10='Lookup Tables'!A49,'Lookup Tables'!V49,IF(CoverSheet!$B$12='Lookup Tables'!A49,'Lookup Tables'!V49,IF(CoverSheet!$E$12='Lookup Tables'!A49,'Lookup Tables'!V49,""))))))</f>
        <v/>
      </c>
    </row>
    <row r="50" spans="1:23" hidden="1" x14ac:dyDescent="0.2">
      <c r="A50" s="18" t="s">
        <v>91</v>
      </c>
      <c r="B50" s="29"/>
      <c r="C50" s="30"/>
      <c r="D50" s="29"/>
      <c r="E50" s="30"/>
      <c r="F50" s="29"/>
      <c r="G50" s="30"/>
      <c r="H50" s="29"/>
      <c r="I50" s="30"/>
      <c r="J50" s="29"/>
      <c r="K50" s="30"/>
      <c r="L50" s="29"/>
      <c r="M50" s="30"/>
      <c r="N50" s="29"/>
      <c r="O50" s="30"/>
      <c r="P50" s="29"/>
      <c r="Q50" s="30" t="s">
        <v>9</v>
      </c>
      <c r="R50" s="29" t="s">
        <v>9</v>
      </c>
      <c r="S50" s="30"/>
      <c r="T50" s="29"/>
      <c r="U50" s="30"/>
      <c r="V50" s="29">
        <f t="shared" si="1"/>
        <v>2</v>
      </c>
      <c r="W50" s="30" t="str">
        <f>IF(CoverSheet!$B$8='Lookup Tables'!A50,'Lookup Tables'!V50,IF(CoverSheet!$E$8='Lookup Tables'!A50,'Lookup Tables'!V50,IF(CoverSheet!$B$10='Lookup Tables'!A50,'Lookup Tables'!V50,IF(CoverSheet!$E$10='Lookup Tables'!A50,'Lookup Tables'!V50,IF(CoverSheet!$B$12='Lookup Tables'!A50,'Lookup Tables'!V50,IF(CoverSheet!$E$12='Lookup Tables'!A50,'Lookup Tables'!V50,""))))))</f>
        <v/>
      </c>
    </row>
    <row r="51" spans="1:23" hidden="1" x14ac:dyDescent="0.2">
      <c r="A51" s="18" t="s">
        <v>92</v>
      </c>
      <c r="B51" s="29"/>
      <c r="C51" s="30"/>
      <c r="D51" s="29"/>
      <c r="E51" s="30"/>
      <c r="F51" s="29"/>
      <c r="G51" s="30"/>
      <c r="H51" s="29"/>
      <c r="I51" s="30"/>
      <c r="J51" s="29"/>
      <c r="K51" s="30"/>
      <c r="L51" s="29"/>
      <c r="M51" s="30"/>
      <c r="N51" s="29"/>
      <c r="O51" s="30"/>
      <c r="P51" s="29"/>
      <c r="Q51" s="30" t="s">
        <v>9</v>
      </c>
      <c r="R51" s="29" t="s">
        <v>9</v>
      </c>
      <c r="S51" s="30"/>
      <c r="T51" s="29"/>
      <c r="U51" s="30"/>
      <c r="V51" s="29">
        <f t="shared" si="1"/>
        <v>2</v>
      </c>
      <c r="W51" s="30" t="str">
        <f>IF(CoverSheet!$B$8='Lookup Tables'!A51,'Lookup Tables'!V51,IF(CoverSheet!$E$8='Lookup Tables'!A51,'Lookup Tables'!V51,IF(CoverSheet!$B$10='Lookup Tables'!A51,'Lookup Tables'!V51,IF(CoverSheet!$E$10='Lookup Tables'!A51,'Lookup Tables'!V51,IF(CoverSheet!$B$12='Lookup Tables'!A51,'Lookup Tables'!V51,IF(CoverSheet!$E$12='Lookup Tables'!A51,'Lookup Tables'!V51,""))))))</f>
        <v/>
      </c>
    </row>
    <row r="52" spans="1:23" hidden="1" x14ac:dyDescent="0.2">
      <c r="A52" s="18" t="s">
        <v>93</v>
      </c>
      <c r="B52" s="29"/>
      <c r="C52" s="30"/>
      <c r="D52" s="29"/>
      <c r="E52" s="30"/>
      <c r="F52" s="29"/>
      <c r="G52" s="30"/>
      <c r="H52" s="29"/>
      <c r="I52" s="30"/>
      <c r="J52" s="29"/>
      <c r="K52" s="30"/>
      <c r="L52" s="29"/>
      <c r="M52" s="30"/>
      <c r="N52" s="29"/>
      <c r="O52" s="30"/>
      <c r="P52" s="29"/>
      <c r="Q52" s="30" t="s">
        <v>9</v>
      </c>
      <c r="R52" s="29" t="s">
        <v>9</v>
      </c>
      <c r="S52" s="30"/>
      <c r="T52" s="29"/>
      <c r="U52" s="30"/>
      <c r="V52" s="29">
        <f t="shared" si="1"/>
        <v>2</v>
      </c>
      <c r="W52" s="30" t="str">
        <f>IF(CoverSheet!$B$8='Lookup Tables'!A52,'Lookup Tables'!V52,IF(CoverSheet!$E$8='Lookup Tables'!A52,'Lookup Tables'!V52,IF(CoverSheet!$B$10='Lookup Tables'!A52,'Lookup Tables'!V52,IF(CoverSheet!$E$10='Lookup Tables'!A52,'Lookup Tables'!V52,IF(CoverSheet!$B$12='Lookup Tables'!A52,'Lookup Tables'!V52,IF(CoverSheet!$E$12='Lookup Tables'!A52,'Lookup Tables'!V52,""))))))</f>
        <v/>
      </c>
    </row>
    <row r="53" spans="1:23" hidden="1" x14ac:dyDescent="0.2">
      <c r="A53" s="18" t="s">
        <v>94</v>
      </c>
      <c r="B53" s="29"/>
      <c r="C53" s="30"/>
      <c r="D53" s="29"/>
      <c r="E53" s="30"/>
      <c r="F53" s="29"/>
      <c r="G53" s="30"/>
      <c r="H53" s="29"/>
      <c r="I53" s="30"/>
      <c r="J53" s="29"/>
      <c r="K53" s="30"/>
      <c r="L53" s="29"/>
      <c r="M53" s="30"/>
      <c r="N53" s="29"/>
      <c r="O53" s="30"/>
      <c r="P53" s="29"/>
      <c r="Q53" s="30" t="s">
        <v>9</v>
      </c>
      <c r="R53" s="29" t="s">
        <v>9</v>
      </c>
      <c r="S53" s="30"/>
      <c r="T53" s="29"/>
      <c r="U53" s="30"/>
      <c r="V53" s="29">
        <f t="shared" si="1"/>
        <v>2</v>
      </c>
      <c r="W53" s="30" t="str">
        <f>IF(CoverSheet!$B$8='Lookup Tables'!A53,'Lookup Tables'!V53,IF(CoverSheet!$E$8='Lookup Tables'!A53,'Lookup Tables'!V53,IF(CoverSheet!$B$10='Lookup Tables'!A53,'Lookup Tables'!V53,IF(CoverSheet!$E$10='Lookup Tables'!A53,'Lookup Tables'!V53,IF(CoverSheet!$B$12='Lookup Tables'!A53,'Lookup Tables'!V53,IF(CoverSheet!$E$12='Lookup Tables'!A53,'Lookup Tables'!V53,""))))))</f>
        <v/>
      </c>
    </row>
    <row r="54" spans="1:23" hidden="1" x14ac:dyDescent="0.2">
      <c r="A54" s="18" t="s">
        <v>95</v>
      </c>
      <c r="B54" s="29" t="s">
        <v>9</v>
      </c>
      <c r="C54" s="30"/>
      <c r="D54" s="29"/>
      <c r="E54" s="30"/>
      <c r="F54" s="29"/>
      <c r="G54" s="30"/>
      <c r="H54" s="29"/>
      <c r="I54" s="30"/>
      <c r="J54" s="29"/>
      <c r="K54" s="30"/>
      <c r="L54" s="29"/>
      <c r="M54" s="30"/>
      <c r="N54" s="29"/>
      <c r="O54" s="30"/>
      <c r="P54" s="29"/>
      <c r="Q54" s="30" t="s">
        <v>9</v>
      </c>
      <c r="R54" s="29" t="s">
        <v>9</v>
      </c>
      <c r="S54" s="30"/>
      <c r="T54" s="29"/>
      <c r="U54" s="30"/>
      <c r="V54" s="29">
        <f t="shared" si="1"/>
        <v>3</v>
      </c>
      <c r="W54" s="30" t="str">
        <f>IF(CoverSheet!$B$8='Lookup Tables'!A54,'Lookup Tables'!V54,IF(CoverSheet!$E$8='Lookup Tables'!A54,'Lookup Tables'!V54,IF(CoverSheet!$B$10='Lookup Tables'!A54,'Lookup Tables'!V54,IF(CoverSheet!$E$10='Lookup Tables'!A54,'Lookup Tables'!V54,IF(CoverSheet!$B$12='Lookup Tables'!A54,'Lookup Tables'!V54,IF(CoverSheet!$E$12='Lookup Tables'!A54,'Lookup Tables'!V54,""))))))</f>
        <v/>
      </c>
    </row>
    <row r="55" spans="1:23" hidden="1" x14ac:dyDescent="0.2">
      <c r="A55" s="18" t="s">
        <v>96</v>
      </c>
      <c r="B55" s="29"/>
      <c r="C55" s="30"/>
      <c r="D55" s="29"/>
      <c r="E55" s="30"/>
      <c r="F55" s="29"/>
      <c r="G55" s="30"/>
      <c r="H55" s="29"/>
      <c r="I55" s="30"/>
      <c r="J55" s="29"/>
      <c r="K55" s="30"/>
      <c r="L55" s="29"/>
      <c r="M55" s="30"/>
      <c r="N55" s="29"/>
      <c r="O55" s="30"/>
      <c r="P55" s="29"/>
      <c r="Q55" s="30" t="s">
        <v>9</v>
      </c>
      <c r="R55" s="29" t="s">
        <v>9</v>
      </c>
      <c r="S55" s="30"/>
      <c r="T55" s="29"/>
      <c r="U55" s="30"/>
      <c r="V55" s="29">
        <f t="shared" si="1"/>
        <v>2</v>
      </c>
      <c r="W55" s="30" t="str">
        <f>IF(CoverSheet!$B$8='Lookup Tables'!A55,'Lookup Tables'!V55,IF(CoverSheet!$E$8='Lookup Tables'!A55,'Lookup Tables'!V55,IF(CoverSheet!$B$10='Lookup Tables'!A55,'Lookup Tables'!V55,IF(CoverSheet!$E$10='Lookup Tables'!A55,'Lookup Tables'!V55,IF(CoverSheet!$B$12='Lookup Tables'!A55,'Lookup Tables'!V55,IF(CoverSheet!$E$12='Lookup Tables'!A55,'Lookup Tables'!V55,""))))))</f>
        <v/>
      </c>
    </row>
    <row r="56" spans="1:23" hidden="1" x14ac:dyDescent="0.2">
      <c r="A56" s="18" t="s">
        <v>97</v>
      </c>
      <c r="B56" s="29"/>
      <c r="C56" s="30"/>
      <c r="D56" s="29"/>
      <c r="E56" s="30"/>
      <c r="F56" s="29"/>
      <c r="G56" s="30"/>
      <c r="H56" s="29"/>
      <c r="I56" s="30"/>
      <c r="J56" s="29"/>
      <c r="K56" s="30"/>
      <c r="L56" s="29"/>
      <c r="M56" s="30"/>
      <c r="N56" s="29"/>
      <c r="O56" s="30"/>
      <c r="P56" s="29"/>
      <c r="Q56" s="30" t="s">
        <v>9</v>
      </c>
      <c r="R56" s="29" t="s">
        <v>9</v>
      </c>
      <c r="S56" s="30"/>
      <c r="T56" s="29"/>
      <c r="U56" s="30"/>
      <c r="V56" s="29">
        <f t="shared" si="1"/>
        <v>2</v>
      </c>
      <c r="W56" s="30" t="str">
        <f>IF(CoverSheet!$B$8='Lookup Tables'!A56,'Lookup Tables'!V56,IF(CoverSheet!$E$8='Lookup Tables'!A56,'Lookup Tables'!V56,IF(CoverSheet!$B$10='Lookup Tables'!A56,'Lookup Tables'!V56,IF(CoverSheet!$E$10='Lookup Tables'!A56,'Lookup Tables'!V56,IF(CoverSheet!$B$12='Lookup Tables'!A56,'Lookup Tables'!V56,IF(CoverSheet!$E$12='Lookup Tables'!A56,'Lookup Tables'!V56,""))))))</f>
        <v/>
      </c>
    </row>
    <row r="57" spans="1:23" hidden="1" x14ac:dyDescent="0.2">
      <c r="A57" s="18" t="s">
        <v>98</v>
      </c>
      <c r="B57" s="29"/>
      <c r="C57" s="30"/>
      <c r="D57" s="29"/>
      <c r="E57" s="30"/>
      <c r="F57" s="29"/>
      <c r="G57" s="30"/>
      <c r="H57" s="29"/>
      <c r="I57" s="30"/>
      <c r="J57" s="29"/>
      <c r="K57" s="30"/>
      <c r="L57" s="29"/>
      <c r="M57" s="30"/>
      <c r="N57" s="29"/>
      <c r="O57" s="30"/>
      <c r="P57" s="29"/>
      <c r="Q57" s="30" t="s">
        <v>9</v>
      </c>
      <c r="R57" s="29" t="s">
        <v>9</v>
      </c>
      <c r="S57" s="30"/>
      <c r="T57" s="29"/>
      <c r="U57" s="30"/>
      <c r="V57" s="29">
        <f t="shared" si="1"/>
        <v>2</v>
      </c>
      <c r="W57" s="30" t="str">
        <f>IF(CoverSheet!$B$8='Lookup Tables'!A57,'Lookup Tables'!V57,IF(CoverSheet!$E$8='Lookup Tables'!A57,'Lookup Tables'!V57,IF(CoverSheet!$B$10='Lookup Tables'!A57,'Lookup Tables'!V57,IF(CoverSheet!$E$10='Lookup Tables'!A57,'Lookup Tables'!V57,IF(CoverSheet!$B$12='Lookup Tables'!A57,'Lookup Tables'!V57,IF(CoverSheet!$E$12='Lookup Tables'!A57,'Lookup Tables'!V57,""))))))</f>
        <v/>
      </c>
    </row>
    <row r="58" spans="1:23" hidden="1" x14ac:dyDescent="0.2">
      <c r="A58" s="18" t="s">
        <v>99</v>
      </c>
      <c r="B58" s="29"/>
      <c r="C58" s="30"/>
      <c r="D58" s="29"/>
      <c r="E58" s="30"/>
      <c r="F58" s="29"/>
      <c r="G58" s="30"/>
      <c r="H58" s="29"/>
      <c r="I58" s="30"/>
      <c r="J58" s="29"/>
      <c r="K58" s="30"/>
      <c r="L58" s="29"/>
      <c r="M58" s="30"/>
      <c r="N58" s="29"/>
      <c r="O58" s="30"/>
      <c r="P58" s="29"/>
      <c r="Q58" s="30" t="s">
        <v>9</v>
      </c>
      <c r="R58" s="29" t="s">
        <v>9</v>
      </c>
      <c r="S58" s="30"/>
      <c r="T58" s="29"/>
      <c r="U58" s="30"/>
      <c r="V58" s="29">
        <f t="shared" si="1"/>
        <v>2</v>
      </c>
      <c r="W58" s="30" t="str">
        <f>IF(CoverSheet!$B$8='Lookup Tables'!A58,'Lookup Tables'!V58,IF(CoverSheet!$E$8='Lookup Tables'!A58,'Lookup Tables'!V58,IF(CoverSheet!$B$10='Lookup Tables'!A58,'Lookup Tables'!V58,IF(CoverSheet!$E$10='Lookup Tables'!A58,'Lookup Tables'!V58,IF(CoverSheet!$B$12='Lookup Tables'!A58,'Lookup Tables'!V58,IF(CoverSheet!$E$12='Lookup Tables'!A58,'Lookup Tables'!V58,""))))))</f>
        <v/>
      </c>
    </row>
    <row r="59" spans="1:23" hidden="1" x14ac:dyDescent="0.2">
      <c r="A59" s="18" t="s">
        <v>100</v>
      </c>
      <c r="B59" s="29"/>
      <c r="C59" s="30"/>
      <c r="D59" s="29"/>
      <c r="E59" s="30"/>
      <c r="F59" s="29"/>
      <c r="G59" s="30"/>
      <c r="H59" s="29"/>
      <c r="I59" s="30"/>
      <c r="J59" s="29"/>
      <c r="K59" s="30"/>
      <c r="L59" s="29"/>
      <c r="M59" s="30"/>
      <c r="N59" s="29"/>
      <c r="O59" s="30"/>
      <c r="P59" s="29"/>
      <c r="Q59" s="30" t="s">
        <v>9</v>
      </c>
      <c r="R59" s="29" t="s">
        <v>9</v>
      </c>
      <c r="S59" s="30"/>
      <c r="T59" s="29"/>
      <c r="U59" s="30"/>
      <c r="V59" s="29">
        <f t="shared" si="1"/>
        <v>2</v>
      </c>
      <c r="W59" s="30" t="str">
        <f>IF(CoverSheet!$B$8='Lookup Tables'!A59,'Lookup Tables'!V59,IF(CoverSheet!$E$8='Lookup Tables'!A59,'Lookup Tables'!V59,IF(CoverSheet!$B$10='Lookup Tables'!A59,'Lookup Tables'!V59,IF(CoverSheet!$E$10='Lookup Tables'!A59,'Lookup Tables'!V59,IF(CoverSheet!$B$12='Lookup Tables'!A59,'Lookup Tables'!V59,IF(CoverSheet!$E$12='Lookup Tables'!A59,'Lookup Tables'!V59,""))))))</f>
        <v/>
      </c>
    </row>
    <row r="60" spans="1:23" hidden="1" x14ac:dyDescent="0.2">
      <c r="A60" s="18" t="s">
        <v>101</v>
      </c>
      <c r="B60" s="29"/>
      <c r="C60" s="30"/>
      <c r="D60" s="29"/>
      <c r="E60" s="30"/>
      <c r="F60" s="29"/>
      <c r="G60" s="30"/>
      <c r="H60" s="29"/>
      <c r="I60" s="30"/>
      <c r="J60" s="29"/>
      <c r="K60" s="30"/>
      <c r="L60" s="29"/>
      <c r="M60" s="30"/>
      <c r="N60" s="29"/>
      <c r="O60" s="30"/>
      <c r="P60" s="29"/>
      <c r="Q60" s="30" t="s">
        <v>9</v>
      </c>
      <c r="R60" s="29" t="s">
        <v>9</v>
      </c>
      <c r="S60" s="30"/>
      <c r="T60" s="29"/>
      <c r="U60" s="30"/>
      <c r="V60" s="29">
        <f t="shared" si="1"/>
        <v>2</v>
      </c>
      <c r="W60" s="30" t="str">
        <f>IF(CoverSheet!$B$8='Lookup Tables'!A60,'Lookup Tables'!V60,IF(CoverSheet!$E$8='Lookup Tables'!A60,'Lookup Tables'!V60,IF(CoverSheet!$B$10='Lookup Tables'!A60,'Lookup Tables'!V60,IF(CoverSheet!$E$10='Lookup Tables'!A60,'Lookup Tables'!V60,IF(CoverSheet!$B$12='Lookup Tables'!A60,'Lookup Tables'!V60,IF(CoverSheet!$E$12='Lookup Tables'!A60,'Lookup Tables'!V60,""))))))</f>
        <v/>
      </c>
    </row>
    <row r="61" spans="1:23" hidden="1" x14ac:dyDescent="0.2">
      <c r="A61" s="18" t="s">
        <v>102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 t="s">
        <v>9</v>
      </c>
      <c r="R61" s="29" t="s">
        <v>9</v>
      </c>
      <c r="S61" s="30"/>
      <c r="T61" s="29"/>
      <c r="U61" s="30"/>
      <c r="V61" s="29">
        <f t="shared" si="1"/>
        <v>2</v>
      </c>
      <c r="W61" s="30" t="str">
        <f>IF(CoverSheet!$B$8='Lookup Tables'!A61,'Lookup Tables'!V61,IF(CoverSheet!$E$8='Lookup Tables'!A61,'Lookup Tables'!V61,IF(CoverSheet!$B$10='Lookup Tables'!A61,'Lookup Tables'!V61,IF(CoverSheet!$E$10='Lookup Tables'!A61,'Lookup Tables'!V61,IF(CoverSheet!$B$12='Lookup Tables'!A61,'Lookup Tables'!V61,IF(CoverSheet!$E$12='Lookup Tables'!A61,'Lookup Tables'!V61,""))))))</f>
        <v/>
      </c>
    </row>
    <row r="62" spans="1:23" hidden="1" x14ac:dyDescent="0.2">
      <c r="A62" s="18" t="s">
        <v>103</v>
      </c>
      <c r="B62" s="29"/>
      <c r="C62" s="30"/>
      <c r="D62" s="29"/>
      <c r="E62" s="30"/>
      <c r="F62" s="29"/>
      <c r="G62" s="30"/>
      <c r="H62" s="29"/>
      <c r="I62" s="30"/>
      <c r="J62" s="29"/>
      <c r="K62" s="30"/>
      <c r="L62" s="29"/>
      <c r="M62" s="30"/>
      <c r="N62" s="29" t="s">
        <v>9</v>
      </c>
      <c r="O62" s="30"/>
      <c r="P62" s="29"/>
      <c r="Q62" s="30"/>
      <c r="R62" s="29" t="s">
        <v>9</v>
      </c>
      <c r="S62" s="30"/>
      <c r="T62" s="29"/>
      <c r="U62" s="30"/>
      <c r="V62" s="29">
        <f t="shared" si="1"/>
        <v>2</v>
      </c>
      <c r="W62" s="30" t="str">
        <f>IF(CoverSheet!$B$8='Lookup Tables'!A62,'Lookup Tables'!V62,IF(CoverSheet!$E$8='Lookup Tables'!A62,'Lookup Tables'!V62,IF(CoverSheet!$B$10='Lookup Tables'!A62,'Lookup Tables'!V62,IF(CoverSheet!$E$10='Lookup Tables'!A62,'Lookup Tables'!V62,IF(CoverSheet!$B$12='Lookup Tables'!A62,'Lookup Tables'!V62,IF(CoverSheet!$E$12='Lookup Tables'!A62,'Lookup Tables'!V62,""))))))</f>
        <v/>
      </c>
    </row>
    <row r="63" spans="1:23" hidden="1" x14ac:dyDescent="0.2">
      <c r="A63" s="18" t="s">
        <v>104</v>
      </c>
      <c r="B63" s="29"/>
      <c r="C63" s="30"/>
      <c r="D63" s="29"/>
      <c r="E63" s="30"/>
      <c r="F63" s="29"/>
      <c r="G63" s="30"/>
      <c r="H63" s="29"/>
      <c r="I63" s="30"/>
      <c r="J63" s="29"/>
      <c r="K63" s="30"/>
      <c r="L63" s="29"/>
      <c r="M63" s="30"/>
      <c r="N63" s="29" t="s">
        <v>9</v>
      </c>
      <c r="O63" s="30"/>
      <c r="P63" s="29"/>
      <c r="Q63" s="30"/>
      <c r="R63" s="29" t="s">
        <v>9</v>
      </c>
      <c r="S63" s="30"/>
      <c r="T63" s="29"/>
      <c r="U63" s="30"/>
      <c r="V63" s="29">
        <f t="shared" si="1"/>
        <v>2</v>
      </c>
      <c r="W63" s="30" t="str">
        <f>IF(CoverSheet!$B$8='Lookup Tables'!A63,'Lookup Tables'!V63,IF(CoverSheet!$E$8='Lookup Tables'!A63,'Lookup Tables'!V63,IF(CoverSheet!$B$10='Lookup Tables'!A63,'Lookup Tables'!V63,IF(CoverSheet!$E$10='Lookup Tables'!A63,'Lookup Tables'!V63,IF(CoverSheet!$B$12='Lookup Tables'!A63,'Lookup Tables'!V63,IF(CoverSheet!$E$12='Lookup Tables'!A63,'Lookup Tables'!V63,""))))))</f>
        <v/>
      </c>
    </row>
    <row r="64" spans="1:23" hidden="1" x14ac:dyDescent="0.2">
      <c r="A64" s="18" t="s">
        <v>105</v>
      </c>
      <c r="B64" s="29"/>
      <c r="C64" s="30"/>
      <c r="D64" s="29"/>
      <c r="E64" s="30"/>
      <c r="F64" s="29"/>
      <c r="G64" s="30"/>
      <c r="H64" s="29"/>
      <c r="I64" s="30"/>
      <c r="J64" s="29"/>
      <c r="K64" s="30"/>
      <c r="L64" s="29"/>
      <c r="M64" s="30"/>
      <c r="N64" s="29" t="s">
        <v>9</v>
      </c>
      <c r="O64" s="30"/>
      <c r="P64" s="29"/>
      <c r="Q64" s="30"/>
      <c r="R64" s="29"/>
      <c r="S64" s="30"/>
      <c r="T64" s="29"/>
      <c r="U64" s="30"/>
      <c r="V64" s="29">
        <f t="shared" si="1"/>
        <v>1</v>
      </c>
      <c r="W64" s="30" t="str">
        <f>IF(CoverSheet!$B$8='Lookup Tables'!A64,'Lookup Tables'!V64,IF(CoverSheet!$E$8='Lookup Tables'!A64,'Lookup Tables'!V64,IF(CoverSheet!$B$10='Lookup Tables'!A64,'Lookup Tables'!V64,IF(CoverSheet!$E$10='Lookup Tables'!A64,'Lookup Tables'!V64,IF(CoverSheet!$B$12='Lookup Tables'!A64,'Lookup Tables'!V64,IF(CoverSheet!$E$12='Lookup Tables'!A64,'Lookup Tables'!V64,""))))))</f>
        <v/>
      </c>
    </row>
    <row r="65" spans="1:23" hidden="1" x14ac:dyDescent="0.2">
      <c r="A65" s="18" t="s">
        <v>106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 t="s">
        <v>9</v>
      </c>
      <c r="O65" s="30"/>
      <c r="P65" s="29"/>
      <c r="Q65" s="30"/>
      <c r="R65" s="29"/>
      <c r="S65" s="30"/>
      <c r="T65" s="29"/>
      <c r="U65" s="30"/>
      <c r="V65" s="29">
        <f t="shared" si="1"/>
        <v>1</v>
      </c>
      <c r="W65" s="30" t="str">
        <f>IF(CoverSheet!$B$8='Lookup Tables'!A65,'Lookup Tables'!V65,IF(CoverSheet!$E$8='Lookup Tables'!A65,'Lookup Tables'!V65,IF(CoverSheet!$B$10='Lookup Tables'!A65,'Lookup Tables'!V65,IF(CoverSheet!$E$10='Lookup Tables'!A65,'Lookup Tables'!V65,IF(CoverSheet!$B$12='Lookup Tables'!A65,'Lookup Tables'!V65,IF(CoverSheet!$E$12='Lookup Tables'!A65,'Lookup Tables'!V65,""))))))</f>
        <v/>
      </c>
    </row>
    <row r="66" spans="1:23" hidden="1" x14ac:dyDescent="0.2">
      <c r="A66" s="18" t="s">
        <v>107</v>
      </c>
      <c r="B66" s="29"/>
      <c r="C66" s="30"/>
      <c r="D66" s="29"/>
      <c r="E66" s="30"/>
      <c r="F66" s="29"/>
      <c r="G66" s="30"/>
      <c r="H66" s="29"/>
      <c r="I66" s="30"/>
      <c r="J66" s="29"/>
      <c r="K66" s="30"/>
      <c r="L66" s="29"/>
      <c r="M66" s="30"/>
      <c r="N66" s="29" t="s">
        <v>9</v>
      </c>
      <c r="O66" s="30"/>
      <c r="P66" s="29"/>
      <c r="Q66" s="30"/>
      <c r="R66" s="29" t="s">
        <v>9</v>
      </c>
      <c r="S66" s="30"/>
      <c r="T66" s="29"/>
      <c r="U66" s="30"/>
      <c r="V66" s="29">
        <f t="shared" ref="V66:V87" si="2">COUNTIF(B66:U66, "X")</f>
        <v>2</v>
      </c>
      <c r="W66" s="30" t="str">
        <f>IF(CoverSheet!$B$8='Lookup Tables'!A66,'Lookup Tables'!V66,IF(CoverSheet!$E$8='Lookup Tables'!A66,'Lookup Tables'!V66,IF(CoverSheet!$B$10='Lookup Tables'!A66,'Lookup Tables'!V66,IF(CoverSheet!$E$10='Lookup Tables'!A66,'Lookup Tables'!V66,IF(CoverSheet!$B$12='Lookup Tables'!A66,'Lookup Tables'!V66,IF(CoverSheet!$E$12='Lookup Tables'!A66,'Lookup Tables'!V66,""))))))</f>
        <v/>
      </c>
    </row>
    <row r="67" spans="1:23" hidden="1" x14ac:dyDescent="0.2">
      <c r="A67" s="18" t="s">
        <v>108</v>
      </c>
      <c r="B67" s="29"/>
      <c r="C67" s="30"/>
      <c r="D67" s="29"/>
      <c r="E67" s="30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30"/>
      <c r="R67" s="29" t="s">
        <v>9</v>
      </c>
      <c r="S67" s="30"/>
      <c r="T67" s="29"/>
      <c r="U67" s="30"/>
      <c r="V67" s="29">
        <f t="shared" si="2"/>
        <v>1</v>
      </c>
      <c r="W67" s="30" t="str">
        <f>IF(CoverSheet!$B$8='Lookup Tables'!A67,'Lookup Tables'!V67,IF(CoverSheet!$E$8='Lookup Tables'!A67,'Lookup Tables'!V67,IF(CoverSheet!$B$10='Lookup Tables'!A67,'Lookup Tables'!V67,IF(CoverSheet!$E$10='Lookup Tables'!A67,'Lookup Tables'!V67,IF(CoverSheet!$B$12='Lookup Tables'!A67,'Lookup Tables'!V67,IF(CoverSheet!$E$12='Lookup Tables'!A67,'Lookup Tables'!V67,""))))))</f>
        <v/>
      </c>
    </row>
    <row r="68" spans="1:23" hidden="1" x14ac:dyDescent="0.2">
      <c r="A68" s="18" t="s">
        <v>109</v>
      </c>
      <c r="B68" s="29"/>
      <c r="C68" s="30"/>
      <c r="D68" s="29"/>
      <c r="E68" s="30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30"/>
      <c r="R68" s="29" t="s">
        <v>9</v>
      </c>
      <c r="S68" s="30"/>
      <c r="T68" s="29"/>
      <c r="U68" s="30"/>
      <c r="V68" s="29">
        <f t="shared" si="2"/>
        <v>1</v>
      </c>
      <c r="W68" s="30" t="str">
        <f>IF(CoverSheet!$B$8='Lookup Tables'!A68,'Lookup Tables'!V68,IF(CoverSheet!$E$8='Lookup Tables'!A68,'Lookup Tables'!V68,IF(CoverSheet!$B$10='Lookup Tables'!A68,'Lookup Tables'!V68,IF(CoverSheet!$E$10='Lookup Tables'!A68,'Lookup Tables'!V68,IF(CoverSheet!$B$12='Lookup Tables'!A68,'Lookup Tables'!V68,IF(CoverSheet!$E$12='Lookup Tables'!A68,'Lookup Tables'!V68,""))))))</f>
        <v/>
      </c>
    </row>
    <row r="69" spans="1:23" hidden="1" x14ac:dyDescent="0.2">
      <c r="A69" s="18" t="s">
        <v>110</v>
      </c>
      <c r="B69" s="29"/>
      <c r="C69" s="30"/>
      <c r="D69" s="29"/>
      <c r="E69" s="30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30"/>
      <c r="R69" s="29" t="s">
        <v>9</v>
      </c>
      <c r="S69" s="30" t="s">
        <v>9</v>
      </c>
      <c r="T69" s="29"/>
      <c r="U69" s="30"/>
      <c r="V69" s="29">
        <f t="shared" si="2"/>
        <v>2</v>
      </c>
      <c r="W69" s="30" t="str">
        <f>IF(CoverSheet!$B$8='Lookup Tables'!A69,'Lookup Tables'!V69,IF(CoverSheet!$E$8='Lookup Tables'!A69,'Lookup Tables'!V69,IF(CoverSheet!$B$10='Lookup Tables'!A69,'Lookup Tables'!V69,IF(CoverSheet!$E$10='Lookup Tables'!A69,'Lookup Tables'!V69,IF(CoverSheet!$B$12='Lookup Tables'!A69,'Lookup Tables'!V69,IF(CoverSheet!$E$12='Lookup Tables'!A69,'Lookup Tables'!V69,""))))))</f>
        <v/>
      </c>
    </row>
    <row r="70" spans="1:23" hidden="1" x14ac:dyDescent="0.2">
      <c r="A70" s="18" t="s">
        <v>111</v>
      </c>
      <c r="B70" s="29"/>
      <c r="C70" s="30"/>
      <c r="D70" s="29"/>
      <c r="E70" s="30"/>
      <c r="F70" s="29"/>
      <c r="G70" s="30"/>
      <c r="H70" s="29"/>
      <c r="I70" s="30"/>
      <c r="J70" s="29"/>
      <c r="K70" s="30"/>
      <c r="L70" s="29"/>
      <c r="M70" s="30"/>
      <c r="N70" s="29" t="s">
        <v>9</v>
      </c>
      <c r="O70" s="30"/>
      <c r="P70" s="29"/>
      <c r="Q70" s="30"/>
      <c r="R70" s="29" t="s">
        <v>9</v>
      </c>
      <c r="S70" s="30"/>
      <c r="T70" s="29"/>
      <c r="U70" s="30"/>
      <c r="V70" s="29">
        <f t="shared" si="2"/>
        <v>2</v>
      </c>
      <c r="W70" s="30" t="str">
        <f>IF(CoverSheet!$B$8='Lookup Tables'!A70,'Lookup Tables'!V70,IF(CoverSheet!$E$8='Lookup Tables'!A70,'Lookup Tables'!V70,IF(CoverSheet!$B$10='Lookup Tables'!A70,'Lookup Tables'!V70,IF(CoverSheet!$E$10='Lookup Tables'!A70,'Lookup Tables'!V70,IF(CoverSheet!$B$12='Lookup Tables'!A70,'Lookup Tables'!V70,IF(CoverSheet!$E$12='Lookup Tables'!A70,'Lookup Tables'!V70,""))))))</f>
        <v/>
      </c>
    </row>
    <row r="71" spans="1:23" hidden="1" x14ac:dyDescent="0.2">
      <c r="A71" s="18" t="s">
        <v>112</v>
      </c>
      <c r="B71" s="29"/>
      <c r="C71" s="30"/>
      <c r="D71" s="29"/>
      <c r="E71" s="30"/>
      <c r="F71" s="29"/>
      <c r="G71" s="30"/>
      <c r="H71" s="29"/>
      <c r="I71" s="30"/>
      <c r="J71" s="29"/>
      <c r="K71" s="30"/>
      <c r="L71" s="29"/>
      <c r="M71" s="30"/>
      <c r="N71" s="29" t="s">
        <v>9</v>
      </c>
      <c r="O71" s="30"/>
      <c r="P71" s="29"/>
      <c r="Q71" s="30"/>
      <c r="R71" s="29" t="s">
        <v>9</v>
      </c>
      <c r="S71" s="30"/>
      <c r="T71" s="29"/>
      <c r="U71" s="30"/>
      <c r="V71" s="29">
        <f t="shared" si="2"/>
        <v>2</v>
      </c>
      <c r="W71" s="30" t="str">
        <f>IF(CoverSheet!$B$8='Lookup Tables'!A71,'Lookup Tables'!V71,IF(CoverSheet!$E$8='Lookup Tables'!A71,'Lookup Tables'!V71,IF(CoverSheet!$B$10='Lookup Tables'!A71,'Lookup Tables'!V71,IF(CoverSheet!$E$10='Lookup Tables'!A71,'Lookup Tables'!V71,IF(CoverSheet!$B$12='Lookup Tables'!A71,'Lookup Tables'!V71,IF(CoverSheet!$E$12='Lookup Tables'!A71,'Lookup Tables'!V71,""))))))</f>
        <v/>
      </c>
    </row>
    <row r="72" spans="1:23" hidden="1" x14ac:dyDescent="0.2">
      <c r="A72" s="18" t="s">
        <v>113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 t="s">
        <v>9</v>
      </c>
      <c r="O72" s="30"/>
      <c r="P72" s="29"/>
      <c r="Q72" s="30"/>
      <c r="R72" s="29" t="s">
        <v>9</v>
      </c>
      <c r="S72" s="30"/>
      <c r="T72" s="29"/>
      <c r="U72" s="30"/>
      <c r="V72" s="29">
        <f t="shared" si="2"/>
        <v>2</v>
      </c>
      <c r="W72" s="30" t="str">
        <f>IF(CoverSheet!$B$8='Lookup Tables'!A72,'Lookup Tables'!V72,IF(CoverSheet!$E$8='Lookup Tables'!A72,'Lookup Tables'!V72,IF(CoverSheet!$B$10='Lookup Tables'!A72,'Lookup Tables'!V72,IF(CoverSheet!$E$10='Lookup Tables'!A72,'Lookup Tables'!V72,IF(CoverSheet!$B$12='Lookup Tables'!A72,'Lookup Tables'!V72,IF(CoverSheet!$E$12='Lookup Tables'!A72,'Lookup Tables'!V72,""))))))</f>
        <v/>
      </c>
    </row>
    <row r="73" spans="1:23" hidden="1" x14ac:dyDescent="0.2">
      <c r="A73" s="18" t="s">
        <v>114</v>
      </c>
      <c r="B73" s="29"/>
      <c r="C73" s="30"/>
      <c r="D73" s="29"/>
      <c r="E73" s="30"/>
      <c r="F73" s="29"/>
      <c r="G73" s="30"/>
      <c r="H73" s="29"/>
      <c r="I73" s="30"/>
      <c r="J73" s="29"/>
      <c r="K73" s="30"/>
      <c r="L73" s="29"/>
      <c r="M73" s="30"/>
      <c r="N73" s="29" t="s">
        <v>9</v>
      </c>
      <c r="O73" s="30"/>
      <c r="P73" s="29"/>
      <c r="Q73" s="30"/>
      <c r="R73" s="29" t="s">
        <v>9</v>
      </c>
      <c r="S73" s="30"/>
      <c r="T73" s="29"/>
      <c r="U73" s="30"/>
      <c r="V73" s="29">
        <f t="shared" si="2"/>
        <v>2</v>
      </c>
      <c r="W73" s="30" t="str">
        <f>IF(CoverSheet!$B$8='Lookup Tables'!A73,'Lookup Tables'!V73,IF(CoverSheet!$E$8='Lookup Tables'!A73,'Lookup Tables'!V73,IF(CoverSheet!$B$10='Lookup Tables'!A73,'Lookup Tables'!V73,IF(CoverSheet!$E$10='Lookup Tables'!A73,'Lookup Tables'!V73,IF(CoverSheet!$B$12='Lookup Tables'!A73,'Lookup Tables'!V73,IF(CoverSheet!$E$12='Lookup Tables'!A73,'Lookup Tables'!V73,""))))))</f>
        <v/>
      </c>
    </row>
    <row r="74" spans="1:23" hidden="1" x14ac:dyDescent="0.2">
      <c r="A74" s="18" t="s">
        <v>115</v>
      </c>
      <c r="B74" s="29"/>
      <c r="C74" s="30"/>
      <c r="D74" s="29"/>
      <c r="E74" s="30"/>
      <c r="F74" s="29"/>
      <c r="G74" s="30"/>
      <c r="H74" s="29"/>
      <c r="I74" s="30"/>
      <c r="J74" s="29"/>
      <c r="K74" s="30"/>
      <c r="L74" s="29"/>
      <c r="M74" s="30"/>
      <c r="N74" s="29" t="s">
        <v>9</v>
      </c>
      <c r="O74" s="30"/>
      <c r="P74" s="29"/>
      <c r="Q74" s="30"/>
      <c r="R74" s="29" t="s">
        <v>9</v>
      </c>
      <c r="S74" s="30"/>
      <c r="T74" s="29"/>
      <c r="U74" s="30"/>
      <c r="V74" s="29">
        <f t="shared" si="2"/>
        <v>2</v>
      </c>
      <c r="W74" s="30" t="str">
        <f>IF(CoverSheet!$B$8='Lookup Tables'!A74,'Lookup Tables'!V74,IF(CoverSheet!$E$8='Lookup Tables'!A74,'Lookup Tables'!V74,IF(CoverSheet!$B$10='Lookup Tables'!A74,'Lookup Tables'!V74,IF(CoverSheet!$E$10='Lookup Tables'!A74,'Lookup Tables'!V74,IF(CoverSheet!$B$12='Lookup Tables'!A74,'Lookup Tables'!V74,IF(CoverSheet!$E$12='Lookup Tables'!A74,'Lookup Tables'!V74,""))))))</f>
        <v/>
      </c>
    </row>
    <row r="75" spans="1:23" hidden="1" x14ac:dyDescent="0.2">
      <c r="A75" s="18" t="s">
        <v>116</v>
      </c>
      <c r="B75" s="29"/>
      <c r="C75" s="30"/>
      <c r="D75" s="29"/>
      <c r="E75" s="30"/>
      <c r="F75" s="29"/>
      <c r="G75" s="30"/>
      <c r="H75" s="29"/>
      <c r="I75" s="30"/>
      <c r="J75" s="29"/>
      <c r="K75" s="30"/>
      <c r="L75" s="29"/>
      <c r="M75" s="30"/>
      <c r="N75" s="29"/>
      <c r="O75" s="30"/>
      <c r="P75" s="29"/>
      <c r="Q75" s="30"/>
      <c r="R75" s="29" t="s">
        <v>9</v>
      </c>
      <c r="S75" s="30" t="s">
        <v>9</v>
      </c>
      <c r="T75" s="29"/>
      <c r="U75" s="30"/>
      <c r="V75" s="29">
        <f t="shared" si="2"/>
        <v>2</v>
      </c>
      <c r="W75" s="30" t="str">
        <f>IF(CoverSheet!$B$8='Lookup Tables'!A75,'Lookup Tables'!V75,IF(CoverSheet!$E$8='Lookup Tables'!A75,'Lookup Tables'!V75,IF(CoverSheet!$B$10='Lookup Tables'!A75,'Lookup Tables'!V75,IF(CoverSheet!$E$10='Lookup Tables'!A75,'Lookup Tables'!V75,IF(CoverSheet!$B$12='Lookup Tables'!A75,'Lookup Tables'!V75,IF(CoverSheet!$E$12='Lookup Tables'!A75,'Lookup Tables'!V75,""))))))</f>
        <v/>
      </c>
    </row>
    <row r="76" spans="1:23" hidden="1" x14ac:dyDescent="0.2">
      <c r="A76" s="18" t="s">
        <v>117</v>
      </c>
      <c r="B76" s="29" t="s">
        <v>9</v>
      </c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 t="s">
        <v>9</v>
      </c>
      <c r="S76" s="30"/>
      <c r="T76" s="29"/>
      <c r="U76" s="30"/>
      <c r="V76" s="29">
        <f t="shared" si="2"/>
        <v>2</v>
      </c>
      <c r="W76" s="30" t="str">
        <f>IF(CoverSheet!$B$8='Lookup Tables'!A76,'Lookup Tables'!V76,IF(CoverSheet!$E$8='Lookup Tables'!A76,'Lookup Tables'!V76,IF(CoverSheet!$B$10='Lookup Tables'!A76,'Lookup Tables'!V76,IF(CoverSheet!$E$10='Lookup Tables'!A76,'Lookup Tables'!V76,IF(CoverSheet!$B$12='Lookup Tables'!A76,'Lookup Tables'!V76,IF(CoverSheet!$E$12='Lookup Tables'!A76,'Lookup Tables'!V76,""))))))</f>
        <v/>
      </c>
    </row>
    <row r="77" spans="1:23" hidden="1" x14ac:dyDescent="0.2">
      <c r="A77" s="18" t="s">
        <v>118</v>
      </c>
      <c r="B77" s="29"/>
      <c r="C77" s="30"/>
      <c r="D77" s="29"/>
      <c r="E77" s="30"/>
      <c r="F77" s="29"/>
      <c r="G77" s="30"/>
      <c r="H77" s="29"/>
      <c r="I77" s="30"/>
      <c r="J77" s="29"/>
      <c r="K77" s="30"/>
      <c r="L77" s="29"/>
      <c r="M77" s="30"/>
      <c r="N77" s="29" t="s">
        <v>9</v>
      </c>
      <c r="O77" s="30"/>
      <c r="P77" s="29"/>
      <c r="Q77" s="30"/>
      <c r="R77" s="29" t="s">
        <v>9</v>
      </c>
      <c r="S77" s="30"/>
      <c r="T77" s="29"/>
      <c r="U77" s="30"/>
      <c r="V77" s="29">
        <f t="shared" si="2"/>
        <v>2</v>
      </c>
      <c r="W77" s="30" t="str">
        <f>IF(CoverSheet!$B$8='Lookup Tables'!A77,'Lookup Tables'!V77,IF(CoverSheet!$E$8='Lookup Tables'!A77,'Lookup Tables'!V77,IF(CoverSheet!$B$10='Lookup Tables'!A77,'Lookup Tables'!V77,IF(CoverSheet!$E$10='Lookup Tables'!A77,'Lookup Tables'!V77,IF(CoverSheet!$B$12='Lookup Tables'!A77,'Lookup Tables'!V77,IF(CoverSheet!$E$12='Lookup Tables'!A77,'Lookup Tables'!V77,""))))))</f>
        <v/>
      </c>
    </row>
    <row r="78" spans="1:23" hidden="1" x14ac:dyDescent="0.2">
      <c r="A78" s="18" t="s">
        <v>119</v>
      </c>
      <c r="B78" s="29"/>
      <c r="C78" s="30"/>
      <c r="D78" s="29"/>
      <c r="E78" s="30"/>
      <c r="F78" s="29"/>
      <c r="G78" s="30"/>
      <c r="H78" s="29"/>
      <c r="I78" s="30"/>
      <c r="J78" s="29"/>
      <c r="K78" s="30"/>
      <c r="L78" s="29"/>
      <c r="M78" s="30"/>
      <c r="N78" s="29" t="s">
        <v>9</v>
      </c>
      <c r="O78" s="30"/>
      <c r="P78" s="29"/>
      <c r="Q78" s="30"/>
      <c r="R78" s="29" t="s">
        <v>9</v>
      </c>
      <c r="S78" s="30"/>
      <c r="T78" s="29"/>
      <c r="U78" s="30"/>
      <c r="V78" s="29">
        <f t="shared" si="2"/>
        <v>2</v>
      </c>
      <c r="W78" s="30" t="str">
        <f>IF(CoverSheet!$B$8='Lookup Tables'!A78,'Lookup Tables'!V78,IF(CoverSheet!$E$8='Lookup Tables'!A78,'Lookup Tables'!V78,IF(CoverSheet!$B$10='Lookup Tables'!A78,'Lookup Tables'!V78,IF(CoverSheet!$E$10='Lookup Tables'!A78,'Lookup Tables'!V78,IF(CoverSheet!$B$12='Lookup Tables'!A78,'Lookup Tables'!V78,IF(CoverSheet!$E$12='Lookup Tables'!A78,'Lookup Tables'!V78,""))))))</f>
        <v/>
      </c>
    </row>
    <row r="79" spans="1:23" hidden="1" x14ac:dyDescent="0.2">
      <c r="A79" s="18" t="s">
        <v>120</v>
      </c>
      <c r="B79" s="29"/>
      <c r="C79" s="30"/>
      <c r="D79" s="29"/>
      <c r="E79" s="30"/>
      <c r="F79" s="29"/>
      <c r="G79" s="30"/>
      <c r="H79" s="29"/>
      <c r="I79" s="30"/>
      <c r="J79" s="29"/>
      <c r="K79" s="30"/>
      <c r="L79" s="29"/>
      <c r="M79" s="30"/>
      <c r="N79" s="29" t="s">
        <v>9</v>
      </c>
      <c r="O79" s="30"/>
      <c r="P79" s="29"/>
      <c r="Q79" s="30"/>
      <c r="R79" s="29" t="s">
        <v>9</v>
      </c>
      <c r="S79" s="30"/>
      <c r="T79" s="29"/>
      <c r="U79" s="30"/>
      <c r="V79" s="29">
        <f t="shared" si="2"/>
        <v>2</v>
      </c>
      <c r="W79" s="30" t="str">
        <f>IF(CoverSheet!$B$8='Lookup Tables'!A79,'Lookup Tables'!V79,IF(CoverSheet!$E$8='Lookup Tables'!A79,'Lookup Tables'!V79,IF(CoverSheet!$B$10='Lookup Tables'!A79,'Lookup Tables'!V79,IF(CoverSheet!$E$10='Lookup Tables'!A79,'Lookup Tables'!V79,IF(CoverSheet!$B$12='Lookup Tables'!A79,'Lookup Tables'!V79,IF(CoverSheet!$E$12='Lookup Tables'!A79,'Lookup Tables'!V79,""))))))</f>
        <v/>
      </c>
    </row>
    <row r="80" spans="1:23" hidden="1" x14ac:dyDescent="0.2">
      <c r="A80" s="18" t="s">
        <v>121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 t="s">
        <v>9</v>
      </c>
      <c r="S80" s="30"/>
      <c r="T80" s="29" t="s">
        <v>9</v>
      </c>
      <c r="U80" s="30"/>
      <c r="V80" s="29">
        <f t="shared" si="2"/>
        <v>2</v>
      </c>
      <c r="W80" s="30" t="str">
        <f>IF(CoverSheet!$B$8='Lookup Tables'!A80,'Lookup Tables'!V80,IF(CoverSheet!$E$8='Lookup Tables'!A80,'Lookup Tables'!V80,IF(CoverSheet!$B$10='Lookup Tables'!A80,'Lookup Tables'!V80,IF(CoverSheet!$E$10='Lookup Tables'!A80,'Lookup Tables'!V80,IF(CoverSheet!$B$12='Lookup Tables'!A80,'Lookup Tables'!V80,IF(CoverSheet!$E$12='Lookup Tables'!A80,'Lookup Tables'!V80,""))))))</f>
        <v/>
      </c>
    </row>
    <row r="81" spans="1:23" hidden="1" x14ac:dyDescent="0.2">
      <c r="A81" s="18" t="s">
        <v>122</v>
      </c>
      <c r="B81" s="29"/>
      <c r="C81" s="30"/>
      <c r="D81" s="29"/>
      <c r="E81" s="30"/>
      <c r="F81" s="29"/>
      <c r="G81" s="30"/>
      <c r="H81" s="29"/>
      <c r="I81" s="30"/>
      <c r="J81" s="29"/>
      <c r="K81" s="30"/>
      <c r="L81" s="29"/>
      <c r="M81" s="30"/>
      <c r="N81" s="29" t="s">
        <v>9</v>
      </c>
      <c r="O81" s="30"/>
      <c r="P81" s="29"/>
      <c r="Q81" s="30"/>
      <c r="R81" s="29" t="s">
        <v>9</v>
      </c>
      <c r="S81" s="30"/>
      <c r="T81" s="29"/>
      <c r="U81" s="30"/>
      <c r="V81" s="29">
        <f t="shared" si="2"/>
        <v>2</v>
      </c>
      <c r="W81" s="30" t="str">
        <f>IF(CoverSheet!$B$8='Lookup Tables'!A81,'Lookup Tables'!V81,IF(CoverSheet!$E$8='Lookup Tables'!A81,'Lookup Tables'!V81,IF(CoverSheet!$B$10='Lookup Tables'!A81,'Lookup Tables'!V81,IF(CoverSheet!$E$10='Lookup Tables'!A81,'Lookup Tables'!V81,IF(CoverSheet!$B$12='Lookup Tables'!A81,'Lookup Tables'!V81,IF(CoverSheet!$E$12='Lookup Tables'!A81,'Lookup Tables'!V81,""))))))</f>
        <v/>
      </c>
    </row>
    <row r="82" spans="1:23" hidden="1" x14ac:dyDescent="0.2">
      <c r="A82" s="18" t="s">
        <v>123</v>
      </c>
      <c r="B82" s="29"/>
      <c r="C82" s="30"/>
      <c r="D82" s="29"/>
      <c r="E82" s="30" t="s">
        <v>9</v>
      </c>
      <c r="F82" s="29" t="s">
        <v>9</v>
      </c>
      <c r="G82" s="30" t="s">
        <v>9</v>
      </c>
      <c r="H82" s="29" t="s">
        <v>9</v>
      </c>
      <c r="I82" s="30"/>
      <c r="J82" s="29"/>
      <c r="K82" s="30"/>
      <c r="L82" s="29"/>
      <c r="M82" s="30"/>
      <c r="N82" s="29"/>
      <c r="O82" s="30"/>
      <c r="P82" s="29"/>
      <c r="Q82" s="30"/>
      <c r="R82" s="29" t="s">
        <v>9</v>
      </c>
      <c r="S82" s="30"/>
      <c r="T82" s="29"/>
      <c r="U82" s="30"/>
      <c r="V82" s="29">
        <f t="shared" si="2"/>
        <v>5</v>
      </c>
      <c r="W82" s="30" t="str">
        <f>IF(CoverSheet!$B$8='Lookup Tables'!A82,'Lookup Tables'!V82,IF(CoverSheet!$E$8='Lookup Tables'!A82,'Lookup Tables'!V82,IF(CoverSheet!$B$10='Lookup Tables'!A82,'Lookup Tables'!V82,IF(CoverSheet!$E$10='Lookup Tables'!A82,'Lookup Tables'!V82,IF(CoverSheet!$B$12='Lookup Tables'!A82,'Lookup Tables'!V82,IF(CoverSheet!$E$12='Lookup Tables'!A82,'Lookup Tables'!V82,""))))))</f>
        <v/>
      </c>
    </row>
    <row r="83" spans="1:23" hidden="1" x14ac:dyDescent="0.2">
      <c r="A83" s="18" t="s">
        <v>124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 t="s">
        <v>9</v>
      </c>
      <c r="S83" s="30"/>
      <c r="T83" s="29"/>
      <c r="U83" s="30"/>
      <c r="V83" s="29">
        <f t="shared" si="2"/>
        <v>1</v>
      </c>
      <c r="W83" s="30" t="str">
        <f>IF(CoverSheet!$B$8='Lookup Tables'!A83,'Lookup Tables'!V83,IF(CoverSheet!$E$8='Lookup Tables'!A83,'Lookup Tables'!V83,IF(CoverSheet!$B$10='Lookup Tables'!A83,'Lookup Tables'!V83,IF(CoverSheet!$E$10='Lookup Tables'!A83,'Lookup Tables'!V83,IF(CoverSheet!$B$12='Lookup Tables'!A83,'Lookup Tables'!V83,IF(CoverSheet!$E$12='Lookup Tables'!A83,'Lookup Tables'!V83,""))))))</f>
        <v/>
      </c>
    </row>
    <row r="84" spans="1:23" hidden="1" x14ac:dyDescent="0.2">
      <c r="A84" s="18" t="s">
        <v>125</v>
      </c>
      <c r="B84" s="29"/>
      <c r="C84" s="30"/>
      <c r="D84" s="29"/>
      <c r="E84" s="30"/>
      <c r="F84" s="29"/>
      <c r="G84" s="30"/>
      <c r="H84" s="29"/>
      <c r="I84" s="30"/>
      <c r="J84" s="29"/>
      <c r="K84" s="30"/>
      <c r="L84" s="29"/>
      <c r="M84" s="30"/>
      <c r="N84" s="29" t="s">
        <v>9</v>
      </c>
      <c r="O84" s="30"/>
      <c r="P84" s="29"/>
      <c r="Q84" s="30"/>
      <c r="R84" s="29" t="s">
        <v>9</v>
      </c>
      <c r="S84" s="30"/>
      <c r="T84" s="29"/>
      <c r="U84" s="30"/>
      <c r="V84" s="29">
        <f t="shared" si="2"/>
        <v>2</v>
      </c>
      <c r="W84" s="30" t="str">
        <f>IF(CoverSheet!$B$8='Lookup Tables'!A84,'Lookup Tables'!V84,IF(CoverSheet!$E$8='Lookup Tables'!A84,'Lookup Tables'!V84,IF(CoverSheet!$B$10='Lookup Tables'!A84,'Lookup Tables'!V84,IF(CoverSheet!$E$10='Lookup Tables'!A84,'Lookup Tables'!V84,IF(CoverSheet!$B$12='Lookup Tables'!A84,'Lookup Tables'!V84,IF(CoverSheet!$E$12='Lookup Tables'!A84,'Lookup Tables'!V84,""))))))</f>
        <v/>
      </c>
    </row>
    <row r="85" spans="1:23" hidden="1" x14ac:dyDescent="0.2">
      <c r="A85" s="18" t="s">
        <v>126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 t="s">
        <v>9</v>
      </c>
      <c r="O85" s="30"/>
      <c r="P85" s="29"/>
      <c r="Q85" s="30"/>
      <c r="R85" s="29" t="s">
        <v>9</v>
      </c>
      <c r="S85" s="30"/>
      <c r="T85" s="29"/>
      <c r="U85" s="30"/>
      <c r="V85" s="29">
        <f t="shared" si="2"/>
        <v>2</v>
      </c>
      <c r="W85" s="30" t="str">
        <f>IF(CoverSheet!$B$8='Lookup Tables'!A85,'Lookup Tables'!V85,IF(CoverSheet!$E$8='Lookup Tables'!A85,'Lookup Tables'!V85,IF(CoverSheet!$B$10='Lookup Tables'!A85,'Lookup Tables'!V85,IF(CoverSheet!$E$10='Lookup Tables'!A85,'Lookup Tables'!V85,IF(CoverSheet!$B$12='Lookup Tables'!A85,'Lookup Tables'!V85,IF(CoverSheet!$E$12='Lookup Tables'!A85,'Lookup Tables'!V85,""))))))</f>
        <v/>
      </c>
    </row>
    <row r="86" spans="1:23" hidden="1" x14ac:dyDescent="0.2">
      <c r="A86" s="18" t="s">
        <v>127</v>
      </c>
      <c r="B86" s="29"/>
      <c r="C86" s="30"/>
      <c r="D86" s="29"/>
      <c r="E86" s="30"/>
      <c r="F86" s="29"/>
      <c r="G86" s="30"/>
      <c r="H86" s="29"/>
      <c r="I86" s="30"/>
      <c r="J86" s="29"/>
      <c r="K86" s="30"/>
      <c r="L86" s="29"/>
      <c r="M86" s="30"/>
      <c r="N86" s="29"/>
      <c r="O86" s="30"/>
      <c r="P86" s="29" t="s">
        <v>9</v>
      </c>
      <c r="Q86" s="30"/>
      <c r="R86" s="29" t="s">
        <v>9</v>
      </c>
      <c r="S86" s="30"/>
      <c r="T86" s="29"/>
      <c r="U86" s="30"/>
      <c r="V86" s="29">
        <f t="shared" si="2"/>
        <v>2</v>
      </c>
      <c r="W86" s="30" t="str">
        <f>IF(CoverSheet!$B$8='Lookup Tables'!A86,'Lookup Tables'!V86,IF(CoverSheet!$E$8='Lookup Tables'!A86,'Lookup Tables'!V86,IF(CoverSheet!$B$10='Lookup Tables'!A86,'Lookup Tables'!V86,IF(CoverSheet!$E$10='Lookup Tables'!A86,'Lookup Tables'!V86,IF(CoverSheet!$B$12='Lookup Tables'!A86,'Lookup Tables'!V86,IF(CoverSheet!$E$12='Lookup Tables'!A86,'Lookup Tables'!V86,""))))))</f>
        <v/>
      </c>
    </row>
    <row r="87" spans="1:23" hidden="1" x14ac:dyDescent="0.2">
      <c r="A87" s="18" t="s">
        <v>128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 t="s">
        <v>9</v>
      </c>
      <c r="O87" s="30"/>
      <c r="P87" s="29"/>
      <c r="Q87" s="30"/>
      <c r="R87" s="29" t="s">
        <v>9</v>
      </c>
      <c r="S87" s="30"/>
      <c r="T87" s="29"/>
      <c r="U87" s="30"/>
      <c r="V87" s="29">
        <f t="shared" si="2"/>
        <v>2</v>
      </c>
      <c r="W87" s="30" t="str">
        <f>IF(CoverSheet!$B$8='Lookup Tables'!A87,'Lookup Tables'!V87,IF(CoverSheet!$E$8='Lookup Tables'!A87,'Lookup Tables'!V87,IF(CoverSheet!$B$10='Lookup Tables'!A87,'Lookup Tables'!V87,IF(CoverSheet!$E$10='Lookup Tables'!A87,'Lookup Tables'!V87,IF(CoverSheet!$B$12='Lookup Tables'!A87,'Lookup Tables'!V87,IF(CoverSheet!$E$12='Lookup Tables'!A87,'Lookup Tables'!V87,""))))))</f>
        <v/>
      </c>
    </row>
    <row r="88" spans="1:23" x14ac:dyDescent="0.2">
      <c r="B88" s="29">
        <f t="shared" ref="B88:U88" si="3">SUBTOTAL(103, B2:B87)</f>
        <v>0</v>
      </c>
      <c r="C88" s="29">
        <f t="shared" si="3"/>
        <v>0</v>
      </c>
      <c r="D88" s="29">
        <f t="shared" si="3"/>
        <v>0</v>
      </c>
      <c r="E88" s="29">
        <f t="shared" si="3"/>
        <v>0</v>
      </c>
      <c r="F88" s="29">
        <f t="shared" si="3"/>
        <v>0</v>
      </c>
      <c r="G88" s="29">
        <f t="shared" si="3"/>
        <v>0</v>
      </c>
      <c r="H88" s="29">
        <f t="shared" si="3"/>
        <v>0</v>
      </c>
      <c r="I88" s="29">
        <f t="shared" si="3"/>
        <v>0</v>
      </c>
      <c r="J88" s="29">
        <f t="shared" si="3"/>
        <v>0</v>
      </c>
      <c r="K88" s="29">
        <f t="shared" si="3"/>
        <v>0</v>
      </c>
      <c r="L88" s="29">
        <f t="shared" si="3"/>
        <v>0</v>
      </c>
      <c r="M88" s="29">
        <f t="shared" si="3"/>
        <v>0</v>
      </c>
      <c r="N88" s="29">
        <f t="shared" si="3"/>
        <v>0</v>
      </c>
      <c r="O88" s="29">
        <f t="shared" si="3"/>
        <v>0</v>
      </c>
      <c r="P88" s="29">
        <f t="shared" si="3"/>
        <v>0</v>
      </c>
      <c r="Q88" s="29">
        <f t="shared" si="3"/>
        <v>0</v>
      </c>
      <c r="R88" s="29">
        <f t="shared" si="3"/>
        <v>0</v>
      </c>
      <c r="S88" s="29">
        <f t="shared" si="3"/>
        <v>0</v>
      </c>
      <c r="T88" s="29">
        <f t="shared" si="3"/>
        <v>0</v>
      </c>
      <c r="U88" s="29">
        <f t="shared" si="3"/>
        <v>0</v>
      </c>
      <c r="V88" s="29"/>
      <c r="W88" s="30"/>
    </row>
  </sheetData>
  <autoFilter ref="A1:W87" xr:uid="{00000000-0009-0000-0000-000001000000}">
    <filterColumn colId="22">
      <customFilters>
        <customFilter operator="greaterThan" val="0"/>
      </customFilters>
    </filterColumn>
  </autoFilter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CoverSheet</vt:lpstr>
      <vt:lpstr>Lookup Tables</vt:lpstr>
      <vt:lpstr>Sheet3</vt:lpstr>
      <vt:lpstr>ClaimsList</vt:lpstr>
      <vt:lpstr>DocsArea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-Pt8_Chp3_AnnexB_Appx1_AuditCoverSheet(V5.1)</dc:title>
  <dc:subject/>
  <dc:creator>Phil Ashman</dc:creator>
  <cp:keywords/>
  <dc:description/>
  <cp:lastModifiedBy>Thornton, Louise WO1 (APSG-PersAdmin-People-SA-BrSM)</cp:lastModifiedBy>
  <cp:revision/>
  <cp:lastPrinted>2019-10-25T07:59:15Z</cp:lastPrinted>
  <dcterms:created xsi:type="dcterms:W3CDTF">2013-10-19T18:33:46Z</dcterms:created>
  <dcterms:modified xsi:type="dcterms:W3CDTF">2021-10-11T10:58:56Z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KProtectiveMarking">
    <vt:lpwstr>RESTRICTED</vt:lpwstr>
  </property>
  <property fmtid="{D5CDD505-2E9C-101B-9397-08002B2CF9AE}" pid="3" name="EIRException">
    <vt:lpwstr/>
  </property>
  <property fmtid="{D5CDD505-2E9C-101B-9397-08002B2CF9AE}" pid="4" name="ContentType">
    <vt:lpwstr>MOD Document</vt:lpwstr>
  </property>
  <property fmtid="{D5CDD505-2E9C-101B-9397-08002B2CF9AE}" pid="5" name="Description0">
    <vt:lpwstr/>
  </property>
  <property fmtid="{D5CDD505-2E9C-101B-9397-08002B2CF9AE}" pid="6" name="DPADisclosabilityIndicator">
    <vt:lpwstr/>
  </property>
  <property fmtid="{D5CDD505-2E9C-101B-9397-08002B2CF9AE}" pid="7" name="FOIReleasedOnRequest">
    <vt:lpwstr/>
  </property>
  <property fmtid="{D5CDD505-2E9C-101B-9397-08002B2CF9AE}" pid="8" name="PolicyIdentifier">
    <vt:lpwstr>UK</vt:lpwstr>
  </property>
  <property fmtid="{D5CDD505-2E9C-101B-9397-08002B2CF9AE}" pid="9" name="SecurityNonUKConstraints">
    <vt:lpwstr/>
  </property>
  <property fmtid="{D5CDD505-2E9C-101B-9397-08002B2CF9AE}" pid="10" name="Subject CategoryOOB">
    <vt:lpwstr>AUDIT AND ASSURANCE</vt:lpwstr>
  </property>
  <property fmtid="{D5CDD505-2E9C-101B-9397-08002B2CF9AE}" pid="11" name="Subject KeywordsOOB">
    <vt:lpwstr>Administer the unit</vt:lpwstr>
  </property>
  <property fmtid="{D5CDD505-2E9C-101B-9397-08002B2CF9AE}" pid="12" name="Local KeywordsOOB">
    <vt:lpwstr>;#UAM;#Unit Admininstration Manual;#</vt:lpwstr>
  </property>
  <property fmtid="{D5CDD505-2E9C-101B-9397-08002B2CF9AE}" pid="13" name="DocumentVersion">
    <vt:lpwstr>5</vt:lpwstr>
  </property>
  <property fmtid="{D5CDD505-2E9C-101B-9397-08002B2CF9AE}" pid="14" name="CreatedOriginated">
    <vt:lpwstr>2014-01-06T00:00:00Z</vt:lpwstr>
  </property>
  <property fmtid="{D5CDD505-2E9C-101B-9397-08002B2CF9AE}" pid="15" name="SecurityDescriptors">
    <vt:lpwstr>None</vt:lpwstr>
  </property>
  <property fmtid="{D5CDD505-2E9C-101B-9397-08002B2CF9AE}" pid="16" name="Status">
    <vt:lpwstr>Draft</vt:lpwstr>
  </property>
  <property fmtid="{D5CDD505-2E9C-101B-9397-08002B2CF9AE}" pid="17" name="AuthorOriginator">
    <vt:lpwstr>Ashman, Philip Maj</vt:lpwstr>
  </property>
  <property fmtid="{D5CDD505-2E9C-101B-9397-08002B2CF9AE}" pid="18" name="Copyright">
    <vt:lpwstr/>
  </property>
  <property fmtid="{D5CDD505-2E9C-101B-9397-08002B2CF9AE}" pid="19" name="FOIExemption">
    <vt:lpwstr>No</vt:lpwstr>
  </property>
  <property fmtid="{D5CDD505-2E9C-101B-9397-08002B2CF9AE}" pid="20" name="Business OwnerOOB">
    <vt:lpwstr>Directorate of Personnel Administration</vt:lpwstr>
  </property>
  <property fmtid="{D5CDD505-2E9C-101B-9397-08002B2CF9AE}" pid="21" name="fileplanIDOOB">
    <vt:lpwstr>04_Deliver</vt:lpwstr>
  </property>
  <property fmtid="{D5CDD505-2E9C-101B-9397-08002B2CF9AE}" pid="22" name="DPAExemption">
    <vt:lpwstr/>
  </property>
  <property fmtid="{D5CDD505-2E9C-101B-9397-08002B2CF9AE}" pid="23" name="EIRDisclosabilityIndicator">
    <vt:lpwstr/>
  </property>
  <property fmtid="{D5CDD505-2E9C-101B-9397-08002B2CF9AE}" pid="24" name="From">
    <vt:lpwstr/>
  </property>
  <property fmtid="{D5CDD505-2E9C-101B-9397-08002B2CF9AE}" pid="25" name="FOIPublicationDate">
    <vt:lpwstr/>
  </property>
  <property fmtid="{D5CDD505-2E9C-101B-9397-08002B2CF9AE}" pid="26" name="Cc">
    <vt:lpwstr/>
  </property>
  <property fmtid="{D5CDD505-2E9C-101B-9397-08002B2CF9AE}" pid="27" name="Sent">
    <vt:lpwstr/>
  </property>
  <property fmtid="{D5CDD505-2E9C-101B-9397-08002B2CF9AE}" pid="28" name="MODSubject">
    <vt:lpwstr/>
  </property>
  <property fmtid="{D5CDD505-2E9C-101B-9397-08002B2CF9AE}" pid="29" name="To">
    <vt:lpwstr/>
  </property>
  <property fmtid="{D5CDD505-2E9C-101B-9397-08002B2CF9AE}" pid="30" name="DateScanned">
    <vt:lpwstr/>
  </property>
  <property fmtid="{D5CDD505-2E9C-101B-9397-08002B2CF9AE}" pid="31" name="ScannerOperator">
    <vt:lpwstr/>
  </property>
  <property fmtid="{D5CDD505-2E9C-101B-9397-08002B2CF9AE}" pid="32" name="MODImageCleaning">
    <vt:lpwstr/>
  </property>
  <property fmtid="{D5CDD505-2E9C-101B-9397-08002B2CF9AE}" pid="33" name="MODNumberOfPagesScanned">
    <vt:lpwstr/>
  </property>
  <property fmtid="{D5CDD505-2E9C-101B-9397-08002B2CF9AE}" pid="34" name="MODScanStandard">
    <vt:lpwstr/>
  </property>
  <property fmtid="{D5CDD505-2E9C-101B-9397-08002B2CF9AE}" pid="35" name="MODScanVerified">
    <vt:lpwstr/>
  </property>
</Properties>
</file>